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 - Vedlejší a ostatn..." sheetId="2" r:id="rId2"/>
    <sheet name="SO 01 - Víceúčelové sport..." sheetId="3" r:id="rId3"/>
    <sheet name="SO 02 - Dětské hřiště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00 - Vedlejší a ostatn...'!$C$81:$K$91</definedName>
    <definedName name="_xlnm.Print_Area" localSheetId="1">'SO 00 - Vedlejší a ostatn...'!$C$4:$J$39,'SO 00 - Vedlejší a ostatn...'!$C$45:$J$63,'SO 00 - Vedlejší a ostatn...'!$C$69:$K$91</definedName>
    <definedName name="_xlnm.Print_Titles" localSheetId="1">'SO 00 - Vedlejší a ostatn...'!$81:$81</definedName>
    <definedName name="_xlnm._FilterDatabase" localSheetId="2" hidden="1">'SO 01 - Víceúčelové sport...'!$C$86:$K$112</definedName>
    <definedName name="_xlnm.Print_Area" localSheetId="2">'SO 01 - Víceúčelové sport...'!$C$4:$J$39,'SO 01 - Víceúčelové sport...'!$C$45:$J$68,'SO 01 - Víceúčelové sport...'!$C$74:$K$112</definedName>
    <definedName name="_xlnm.Print_Titles" localSheetId="2">'SO 01 - Víceúčelové sport...'!$86:$86</definedName>
    <definedName name="_xlnm._FilterDatabase" localSheetId="3" hidden="1">'SO 02 - Dětské hřiště'!$C$95:$K$245</definedName>
    <definedName name="_xlnm.Print_Area" localSheetId="3">'SO 02 - Dětské hřiště'!$C$4:$J$39,'SO 02 - Dětské hřiště'!$C$45:$J$77,'SO 02 - Dětské hřiště'!$C$83:$K$245</definedName>
    <definedName name="_xlnm.Print_Titles" localSheetId="3">'SO 02 - Dětské hřiště'!$95:$95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l="1" r="J145"/>
  <c r="J37"/>
  <c r="J36"/>
  <c i="1" r="AY57"/>
  <c i="4" r="J35"/>
  <c i="1" r="AX57"/>
  <c i="4" r="BI245"/>
  <c r="BH245"/>
  <c r="BG245"/>
  <c r="BF245"/>
  <c r="T245"/>
  <c r="T244"/>
  <c r="R245"/>
  <c r="R244"/>
  <c r="P245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7"/>
  <c r="BH217"/>
  <c r="BG217"/>
  <c r="BF217"/>
  <c r="T217"/>
  <c r="T216"/>
  <c r="R217"/>
  <c r="R216"/>
  <c r="P217"/>
  <c r="P216"/>
  <c r="BI212"/>
  <c r="BH212"/>
  <c r="BG212"/>
  <c r="BF212"/>
  <c r="T212"/>
  <c r="R212"/>
  <c r="P212"/>
  <c r="BI209"/>
  <c r="BH209"/>
  <c r="BG209"/>
  <c r="BF209"/>
  <c r="T209"/>
  <c r="R209"/>
  <c r="P209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89"/>
  <c r="BH189"/>
  <c r="BG189"/>
  <c r="BF189"/>
  <c r="T189"/>
  <c r="R189"/>
  <c r="P189"/>
  <c r="BI186"/>
  <c r="BH186"/>
  <c r="BG186"/>
  <c r="BF186"/>
  <c r="T186"/>
  <c r="R186"/>
  <c r="P186"/>
  <c r="BI171"/>
  <c r="BH171"/>
  <c r="BG171"/>
  <c r="BF171"/>
  <c r="T171"/>
  <c r="R171"/>
  <c r="P171"/>
  <c r="BI156"/>
  <c r="BH156"/>
  <c r="BG156"/>
  <c r="BF156"/>
  <c r="T156"/>
  <c r="R156"/>
  <c r="P156"/>
  <c r="BI147"/>
  <c r="BH147"/>
  <c r="BG147"/>
  <c r="BF147"/>
  <c r="T147"/>
  <c r="R147"/>
  <c r="P147"/>
  <c r="J66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6"/>
  <c r="BH116"/>
  <c r="BG116"/>
  <c r="BF116"/>
  <c r="T116"/>
  <c r="R116"/>
  <c r="P116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3"/>
  <c r="BH103"/>
  <c r="BG103"/>
  <c r="BF103"/>
  <c r="T103"/>
  <c r="R103"/>
  <c r="P103"/>
  <c r="BI100"/>
  <c r="BH100"/>
  <c r="BG100"/>
  <c r="BF100"/>
  <c r="T100"/>
  <c r="R100"/>
  <c r="P100"/>
  <c r="J93"/>
  <c r="J92"/>
  <c r="F92"/>
  <c r="F90"/>
  <c r="E88"/>
  <c r="J55"/>
  <c r="J54"/>
  <c r="F54"/>
  <c r="F52"/>
  <c r="E50"/>
  <c r="J18"/>
  <c r="E18"/>
  <c r="F55"/>
  <c r="J17"/>
  <c r="J12"/>
  <c r="J52"/>
  <c r="E7"/>
  <c r="E86"/>
  <c i="3" r="J37"/>
  <c r="J36"/>
  <c i="1" r="AY56"/>
  <c i="3" r="J35"/>
  <c i="1" r="AX56"/>
  <c i="3" r="BI112"/>
  <c r="BH112"/>
  <c r="BG112"/>
  <c r="BF112"/>
  <c r="T112"/>
  <c r="T111"/>
  <c r="T110"/>
  <c r="R112"/>
  <c r="R111"/>
  <c r="R110"/>
  <c r="P112"/>
  <c r="P111"/>
  <c r="P110"/>
  <c r="BI107"/>
  <c r="BH107"/>
  <c r="BG107"/>
  <c r="BF107"/>
  <c r="T107"/>
  <c r="T106"/>
  <c r="T105"/>
  <c r="R107"/>
  <c r="R106"/>
  <c r="R105"/>
  <c r="P107"/>
  <c r="P106"/>
  <c r="P105"/>
  <c r="BI104"/>
  <c r="BH104"/>
  <c r="BG104"/>
  <c r="BF104"/>
  <c r="T104"/>
  <c r="T103"/>
  <c r="R104"/>
  <c r="R103"/>
  <c r="P104"/>
  <c r="P103"/>
  <c r="BI94"/>
  <c r="BH94"/>
  <c r="BG94"/>
  <c r="BF94"/>
  <c r="T94"/>
  <c r="R94"/>
  <c r="P94"/>
  <c r="BI91"/>
  <c r="BH91"/>
  <c r="BG91"/>
  <c r="BF91"/>
  <c r="T91"/>
  <c r="R91"/>
  <c r="P91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2" r="J37"/>
  <c r="J36"/>
  <c i="1" r="AY55"/>
  <c i="2" r="J35"/>
  <c i="1" r="AX55"/>
  <c i="2"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1" r="L50"/>
  <c r="AM50"/>
  <c r="AM49"/>
  <c r="L49"/>
  <c r="AM47"/>
  <c r="L47"/>
  <c r="L45"/>
  <c r="L44"/>
  <c i="4" r="BK245"/>
  <c r="J238"/>
  <c r="BK228"/>
  <c r="BK222"/>
  <c r="BK212"/>
  <c r="BK186"/>
  <c r="BK142"/>
  <c r="J121"/>
  <c i="3" r="J112"/>
  <c i="2" r="BK91"/>
  <c i="4" r="J242"/>
  <c r="BK240"/>
  <c r="J228"/>
  <c r="J209"/>
  <c r="J200"/>
  <c r="J147"/>
  <c r="J116"/>
  <c r="BK107"/>
  <c i="3" r="J107"/>
  <c i="4" r="J240"/>
  <c r="BK225"/>
  <c r="J222"/>
  <c r="BK200"/>
  <c r="J131"/>
  <c r="BK103"/>
  <c i="3" r="BK91"/>
  <c i="2" r="J85"/>
  <c i="4" r="BK241"/>
  <c r="BK224"/>
  <c r="J212"/>
  <c r="BK171"/>
  <c r="BK139"/>
  <c r="BK116"/>
  <c i="3" r="BK94"/>
  <c i="2" r="J86"/>
  <c i="4" r="J139"/>
  <c i="2" r="J91"/>
  <c i="4" r="BK243"/>
  <c r="J225"/>
  <c r="BK217"/>
  <c r="J186"/>
  <c r="BK147"/>
  <c r="BK121"/>
  <c i="3" r="BK104"/>
  <c i="2" r="BK85"/>
  <c i="4" r="BK242"/>
  <c r="J234"/>
  <c r="J227"/>
  <c r="J221"/>
  <c r="J171"/>
  <c r="BK136"/>
  <c r="J107"/>
  <c i="3" r="J91"/>
  <c i="4" r="J243"/>
  <c r="J239"/>
  <c r="BK227"/>
  <c r="J223"/>
  <c r="J197"/>
  <c r="J136"/>
  <c r="J111"/>
  <c i="3" r="BK112"/>
  <c i="2" r="J87"/>
  <c i="4" r="BK238"/>
  <c r="J224"/>
  <c r="BK203"/>
  <c r="J142"/>
  <c r="BK124"/>
  <c i="3" r="J94"/>
  <c i="2" r="BK86"/>
  <c i="4" r="BK234"/>
  <c r="BK223"/>
  <c r="BK209"/>
  <c r="BK156"/>
  <c r="BK131"/>
  <c r="BK111"/>
  <c i="3" r="BK107"/>
  <c i="2" r="BK87"/>
  <c i="4" r="BK239"/>
  <c r="BK231"/>
  <c r="J226"/>
  <c r="J217"/>
  <c r="J189"/>
  <c r="J156"/>
  <c r="J124"/>
  <c i="3" r="J104"/>
  <c i="2" r="J89"/>
  <c i="4" r="J241"/>
  <c r="J231"/>
  <c r="J203"/>
  <c r="BK189"/>
  <c r="BK127"/>
  <c r="J103"/>
  <c i="2" r="BK89"/>
  <c i="4" r="J245"/>
  <c r="BK226"/>
  <c r="BK221"/>
  <c r="BK197"/>
  <c r="J127"/>
  <c r="J100"/>
  <c i="2" r="J90"/>
  <c i="1" r="AS54"/>
  <c i="4" r="BK100"/>
  <c i="2" r="BK90"/>
  <c l="1" r="R84"/>
  <c r="BK88"/>
  <c r="J88"/>
  <c r="J62"/>
  <c i="3" r="P90"/>
  <c r="P89"/>
  <c r="P88"/>
  <c r="P87"/>
  <c i="1" r="AU56"/>
  <c i="4" r="T146"/>
  <c r="P208"/>
  <c r="BK220"/>
  <c r="J220"/>
  <c r="J72"/>
  <c r="R220"/>
  <c r="T220"/>
  <c r="P230"/>
  <c r="R237"/>
  <c i="2" r="P84"/>
  <c r="T88"/>
  <c i="3" r="R90"/>
  <c r="R89"/>
  <c r="R88"/>
  <c r="R87"/>
  <c i="4" r="R99"/>
  <c r="BK110"/>
  <c r="J110"/>
  <c r="J64"/>
  <c r="BK120"/>
  <c r="J120"/>
  <c r="J65"/>
  <c r="R120"/>
  <c r="R146"/>
  <c r="P196"/>
  <c r="R196"/>
  <c r="BK208"/>
  <c r="J208"/>
  <c r="J70"/>
  <c r="T208"/>
  <c r="P220"/>
  <c r="BK237"/>
  <c r="J237"/>
  <c r="J75"/>
  <c i="2" r="BK84"/>
  <c r="BK83"/>
  <c r="BK82"/>
  <c r="J82"/>
  <c r="J59"/>
  <c r="P88"/>
  <c i="3" r="BK90"/>
  <c r="J90"/>
  <c r="J62"/>
  <c i="4" r="BK99"/>
  <c r="J99"/>
  <c r="J62"/>
  <c r="R110"/>
  <c r="P120"/>
  <c r="T120"/>
  <c r="BK146"/>
  <c r="J146"/>
  <c r="J67"/>
  <c r="T196"/>
  <c r="T195"/>
  <c r="R208"/>
  <c r="BK230"/>
  <c r="J230"/>
  <c r="J74"/>
  <c r="T230"/>
  <c r="T237"/>
  <c i="2" r="T84"/>
  <c r="T83"/>
  <c r="T82"/>
  <c r="R88"/>
  <c i="3" r="T90"/>
  <c r="T89"/>
  <c r="T88"/>
  <c r="T87"/>
  <c i="4" r="P99"/>
  <c r="T99"/>
  <c r="P110"/>
  <c r="T110"/>
  <c r="P146"/>
  <c r="BK196"/>
  <c r="J196"/>
  <c r="J69"/>
  <c r="R230"/>
  <c r="R229"/>
  <c r="P237"/>
  <c i="2" r="BE91"/>
  <c i="4" r="F93"/>
  <c r="BE103"/>
  <c r="BE116"/>
  <c r="BE142"/>
  <c r="BE221"/>
  <c r="BE227"/>
  <c r="BE238"/>
  <c r="BE239"/>
  <c r="BE243"/>
  <c r="BK216"/>
  <c r="J216"/>
  <c r="J71"/>
  <c i="2" r="E48"/>
  <c r="BE87"/>
  <c i="3" r="BE94"/>
  <c r="BE104"/>
  <c r="BE112"/>
  <c r="BK111"/>
  <c r="J111"/>
  <c r="J67"/>
  <c i="4" r="E48"/>
  <c r="BE107"/>
  <c r="BE111"/>
  <c r="BE171"/>
  <c r="BE186"/>
  <c r="BE189"/>
  <c r="BE209"/>
  <c r="BE226"/>
  <c r="BE228"/>
  <c r="BE234"/>
  <c r="BE241"/>
  <c r="BE242"/>
  <c i="2" r="BE85"/>
  <c r="BE90"/>
  <c i="3" r="E48"/>
  <c r="J52"/>
  <c r="F55"/>
  <c r="BE91"/>
  <c r="BE107"/>
  <c r="BK103"/>
  <c r="J103"/>
  <c r="J63"/>
  <c i="4" r="J90"/>
  <c r="BE121"/>
  <c r="BE131"/>
  <c r="BE136"/>
  <c r="BE139"/>
  <c r="BE156"/>
  <c r="BE203"/>
  <c r="BE212"/>
  <c r="BE217"/>
  <c r="BE224"/>
  <c r="BE231"/>
  <c r="BK106"/>
  <c r="J106"/>
  <c r="J63"/>
  <c r="BK244"/>
  <c r="J244"/>
  <c r="J76"/>
  <c i="2" r="J52"/>
  <c r="F55"/>
  <c r="BE86"/>
  <c r="BE89"/>
  <c i="3" r="BK106"/>
  <c r="J106"/>
  <c r="J65"/>
  <c i="4" r="BE100"/>
  <c r="BE124"/>
  <c r="BE127"/>
  <c r="BE147"/>
  <c r="BE197"/>
  <c r="BE200"/>
  <c r="BE222"/>
  <c r="BE223"/>
  <c r="BE225"/>
  <c r="BE240"/>
  <c r="BE245"/>
  <c i="2" r="F36"/>
  <c i="1" r="BC55"/>
  <c i="2" r="F34"/>
  <c i="1" r="BA55"/>
  <c i="3" r="F35"/>
  <c i="1" r="BB56"/>
  <c i="3" r="F34"/>
  <c i="1" r="BA56"/>
  <c i="4" r="F36"/>
  <c i="1" r="BC57"/>
  <c i="4" r="F34"/>
  <c i="1" r="BA57"/>
  <c i="3" r="F36"/>
  <c i="1" r="BC56"/>
  <c i="3" r="J34"/>
  <c i="1" r="AW56"/>
  <c i="4" r="F37"/>
  <c i="1" r="BD57"/>
  <c i="2" r="F35"/>
  <c i="1" r="BB55"/>
  <c i="4" r="F35"/>
  <c i="1" r="BB57"/>
  <c i="3" r="F37"/>
  <c i="1" r="BD56"/>
  <c i="2" r="F37"/>
  <c i="1" r="BD55"/>
  <c i="4" r="J34"/>
  <c i="1" r="AW57"/>
  <c i="2" r="J34"/>
  <c i="1" r="AW55"/>
  <c i="4" l="1" r="T98"/>
  <c r="R195"/>
  <c r="R98"/>
  <c r="R97"/>
  <c r="R96"/>
  <c r="P195"/>
  <c r="P98"/>
  <c i="2" r="P83"/>
  <c r="P82"/>
  <c i="1" r="AU55"/>
  <c i="4" r="P229"/>
  <c i="2" r="R83"/>
  <c r="R82"/>
  <c i="4" r="T229"/>
  <c i="3" r="BK110"/>
  <c r="J110"/>
  <c r="J66"/>
  <c i="2" r="J83"/>
  <c r="J60"/>
  <c i="3" r="BK89"/>
  <c r="J89"/>
  <c r="J61"/>
  <c i="4" r="BK98"/>
  <c r="J98"/>
  <c r="J61"/>
  <c i="2" r="J84"/>
  <c r="J61"/>
  <c i="4" r="BK229"/>
  <c r="J229"/>
  <c r="J73"/>
  <c i="3" r="BK105"/>
  <c r="J105"/>
  <c r="J64"/>
  <c i="4" r="BK195"/>
  <c r="J195"/>
  <c r="J68"/>
  <c i="2" r="J30"/>
  <c i="1" r="AG55"/>
  <c i="4" r="J33"/>
  <c i="1" r="AV57"/>
  <c r="AT57"/>
  <c r="BD54"/>
  <c r="W33"/>
  <c i="2" r="F33"/>
  <c i="1" r="AZ55"/>
  <c i="4" r="F33"/>
  <c i="1" r="AZ57"/>
  <c i="2" r="J33"/>
  <c i="1" r="AV55"/>
  <c r="AT55"/>
  <c r="BC54"/>
  <c r="W32"/>
  <c i="3" r="F33"/>
  <c i="1" r="AZ56"/>
  <c r="BB54"/>
  <c r="W31"/>
  <c r="BA54"/>
  <c r="AW54"/>
  <c r="AK30"/>
  <c i="3" r="J33"/>
  <c i="1" r="AV56"/>
  <c r="AT56"/>
  <c i="4" l="1" r="P97"/>
  <c r="P96"/>
  <c i="1" r="AU57"/>
  <c i="4" r="T97"/>
  <c r="T96"/>
  <c i="2" r="J39"/>
  <c i="3" r="BK88"/>
  <c r="J88"/>
  <c r="J60"/>
  <c i="4" r="BK97"/>
  <c r="J97"/>
  <c r="J60"/>
  <c i="1" r="AN55"/>
  <c r="AZ54"/>
  <c r="W29"/>
  <c r="AY54"/>
  <c r="AU54"/>
  <c r="W30"/>
  <c r="AX54"/>
  <c i="3" l="1" r="BK87"/>
  <c r="J87"/>
  <c i="4" r="BK96"/>
  <c r="J96"/>
  <c i="3" r="J30"/>
  <c i="1" r="AG56"/>
  <c r="AN56"/>
  <c i="4" r="J30"/>
  <c i="1" r="AG57"/>
  <c r="AN57"/>
  <c r="AV54"/>
  <c r="AK29"/>
  <c i="3" l="1" r="J39"/>
  <c r="J59"/>
  <c i="4" r="J59"/>
  <c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<sst xmlns="http://schemas.openxmlformats.org/spreadsheetml/2006/main">
  <si>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</si>
  <si>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</si>
  <si>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</si>
  <si>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</si>
  <si>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</si>
  <si>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{632ea43f-96c6-49c8-988b-5ee5243b42a4}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</si>
  <si>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</si>
  <si>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</si>
  <si>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</si>
  <si>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</si>
  <si>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</si>
  <si>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</si>
  <si>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</si>
  <si>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</si>
  <si>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EP-20-04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</si>
  <si>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</si>
  <si>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</si>
  <si>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Dětské hřiště Padělky - II. etapa</t>
  </si>
  <si>
    <t>KSO:</t>
  </si>
  <si>
    <t/>
  </si>
  <si>
    <t>CC-CZ:</t>
  </si>
  <si>
    <t>Místo:</t>
  </si>
  <si>
    <t xml:space="preserve"> </t>
  </si>
  <si>
    <t>Datum:</t>
  </si>
  <si>
    <t>15. 5. 2018</t>
  </si>
  <si>
    <t>Zadavatel:</t>
  </si>
  <si>
    <t>IČ:</t>
  </si>
  <si>
    <t>00284301</t>
  </si>
  <si>
    <t>Město Otrokovice</t>
  </si>
  <si>
    <t>DIČ:</t>
  </si>
  <si>
    <t>CZ00284301</t>
  </si>
  <si>
    <t>Uchazeč:</t>
  </si>
  <si>
    <t>Vyplň údaj</t>
  </si>
  <si>
    <t>Projektant:</t>
  </si>
  <si>
    <t>74396722</t>
  </si>
  <si>
    <t>Eva Palová</t>
  </si>
  <si>
    <t>True</t>
  </si>
  <si>
    <t>Zpracovatel:</t>
  </si>
  <si>
    <t>Marek Pala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</si>
  <si>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</si>
  <si>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</si>
  <si>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</si>
  <si>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</si>
  <si>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</si>
  <si>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</si>
  <si>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</si>
  <si>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</si>
  <si>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</si>
  <si>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</si>
  <si>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</si>
  <si>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</si>
  <si>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</si>
  <si>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</si>
  <si>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</si>
  <si>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</si>
  <si>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</si>
  <si>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</si>
  <si>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</si>
  <si>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</si>
  <si>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</si>
  <si>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</si>
  <si>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</si>
  <si>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</si>
  <si>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</si>
  <si>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</si>
  <si>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</si>
  <si>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</si>
  <si>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</si>
  <si>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</si>
  <si>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</si>
  <si>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</si>
  <si>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</si>
  <si>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</si>
  <si>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</si>
  <si>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</si>
  <si>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</si>
  <si>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</si>
  <si>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</si>
  <si>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</si>
  <si>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</si>
  <si>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</si>
  <si>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Vedlejší a ostatní rozpočtové náklady</t>
  </si>
  <si>
    <t>STA</t>
  </si>
  <si>
    <t>1</t>
  </si>
  <si>
    <t>{c5b4e44a-87cb-4312-a2c6-9df6d93904a7}</t>
  </si>
  <si>
    <t>2</t>
  </si>
  <si>
    <t>SO 01</t>
  </si>
  <si>
    <t>Víceúčelové sportovní hřiště</t>
  </si>
  <si>
    <t>{15d9296e-60a2-4bdd-b269-a8d1eb096e8a}</t>
  </si>
  <si>
    <t>SO 02</t>
  </si>
  <si>
    <t>Dětské hřiště</t>
  </si>
  <si>
    <t>{a5c69b00-2e34-497b-9b42-79557ae3e51d}</t>
  </si>
  <si>
    <t>KRYCÍ LIST SOUPISU PRACÍ</t>
  </si>
  <si>
    <t>Objekt:</t>
  </si>
  <si>
    <t>SO 00 - Vedlejší a ostatní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</si>
  <si>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</si>
  <si>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</si>
  <si>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</si>
  <si>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</si>
  <si>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</si>
  <si>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</si>
  <si>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</si>
  <si>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</si>
  <si>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</si>
  <si>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</si>
  <si>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</si>
  <si>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</si>
  <si>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</si>
  <si>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</si>
  <si>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</si>
  <si>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</si>
  <si>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</si>
  <si>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</si>
  <si>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</si>
  <si>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</si>
  <si>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</si>
  <si>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</si>
  <si>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</si>
  <si>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</si>
  <si>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</si>
  <si>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</si>
  <si>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</si>
  <si>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012203000</t>
  </si>
  <si>
    <t>Geodetické práce při provádění stavby</t>
  </si>
  <si>
    <t>…</t>
  </si>
  <si>
    <t>CS ÚRS 2018 01</t>
  </si>
  <si>
    <t>1024</t>
  </si>
  <si>
    <t>444020116</t>
  </si>
  <si>
    <t>012303000</t>
  </si>
  <si>
    <t>Geodetické práce po výstavbě</t>
  </si>
  <si>
    <t>273016213</t>
  </si>
  <si>
    <t>3</t>
  </si>
  <si>
    <t>013254000</t>
  </si>
  <si>
    <t>Dokumentace skutečného provedení stavby</t>
  </si>
  <si>
    <t>660391586</t>
  </si>
  <si>
    <t>VRN3</t>
  </si>
  <si>
    <t>Zařízení staveniště</t>
  </si>
  <si>
    <t>4</t>
  </si>
  <si>
    <t>032903000</t>
  </si>
  <si>
    <t>Náklady na provoz a údržbu vybavení staveniště</t>
  </si>
  <si>
    <t>-631985283</t>
  </si>
  <si>
    <t>034103000</t>
  </si>
  <si>
    <t>Oplocení staveniště</t>
  </si>
  <si>
    <t>-1776228579</t>
  </si>
  <si>
    <t>6</t>
  </si>
  <si>
    <t>039103000</t>
  </si>
  <si>
    <t>Rozebrání, bourání a odvoz zařízení staveniště</t>
  </si>
  <si>
    <t>-399843067</t>
  </si>
  <si>
    <t>SO 01 - Víceúčelové sportovní hřiště</t>
  </si>
  <si>
    <t>HSV - Práce a dodávky HSV</t>
  </si>
  <si>
    <t xml:space="preserve">    5 - Komunikace pozemní</t>
  </si>
  <si>
    <t xml:space="preserve">      591 - Sportovní povrchy</t>
  </si>
  <si>
    <t xml:space="preserve">      592 - Sportovní vybavení</t>
  </si>
  <si>
    <t xml:space="preserve">    9 - Ostatní konstrukce a práce, bourání</t>
  </si>
  <si>
    <t xml:space="preserve">      95 - Různé dokončovací konstrukce a práce pozemních staveb</t>
  </si>
  <si>
    <t>PSV - Práce a dodávky PSV</t>
  </si>
  <si>
    <t xml:space="preserve">    767 - Konstrukce zámečnické</t>
  </si>
  <si>
    <t>HSV</t>
  </si>
  <si>
    <t>Práce a dodávky HSV</t>
  </si>
  <si>
    <t>Komunikace pozemní</t>
  </si>
  <si>
    <t>591</t>
  </si>
  <si>
    <t>Sportovní povrchy</t>
  </si>
  <si>
    <t>59100R001</t>
  </si>
  <si>
    <t>Dodávka a montáž sportovního povrchu typu víceúčelový tartan, jednovrstvý, litý, tl. 10 mm, vč. PU penetrace</t>
  </si>
  <si>
    <t>m2</t>
  </si>
  <si>
    <t>-308872577</t>
  </si>
  <si>
    <t>VV</t>
  </si>
  <si>
    <t>Skladba S1</t>
  </si>
  <si>
    <t>44,00*22,00</t>
  </si>
  <si>
    <t>59100R003</t>
  </si>
  <si>
    <t>Dodávka a montáž lajnování, lajny š. 50 mm, stříkané</t>
  </si>
  <si>
    <t>m</t>
  </si>
  <si>
    <t>-563433346</t>
  </si>
  <si>
    <t>tennis</t>
  </si>
  <si>
    <t>4*23,770+2*10,970+12,800+2*8,130</t>
  </si>
  <si>
    <t>volejbal</t>
  </si>
  <si>
    <t>2*18,000+5*9,000+35*0,150</t>
  </si>
  <si>
    <t>kopana</t>
  </si>
  <si>
    <t>2*40,000+3*20,000+2*9,000+4*5,000</t>
  </si>
  <si>
    <t>floorbal</t>
  </si>
  <si>
    <t>4*5,000+4*4,000+4*2,600+4*1,100+4*0,150+10*0,300</t>
  </si>
  <si>
    <t>592</t>
  </si>
  <si>
    <t>Sportovní vybavení</t>
  </si>
  <si>
    <t>59200R201</t>
  </si>
  <si>
    <t>Dodávka a montáž upravy osazení pouzder pro sportovní vybavení (zvýšení o 10 mm)</t>
  </si>
  <si>
    <t>ks</t>
  </si>
  <si>
    <t>451388870</t>
  </si>
  <si>
    <t>9</t>
  </si>
  <si>
    <t>Ostatní konstrukce a práce, bourání</t>
  </si>
  <si>
    <t>95</t>
  </si>
  <si>
    <t>Různé dokončovací konstrukce a práce pozemních staveb</t>
  </si>
  <si>
    <t>952902121</t>
  </si>
  <si>
    <t>Čištění budov při provádění oprav a udržovacích prací podlah drsných nebo chodníků zametením</t>
  </si>
  <si>
    <t>CS ÚRS 2020 01</t>
  </si>
  <si>
    <t>-958082454</t>
  </si>
  <si>
    <t>PSV</t>
  </si>
  <si>
    <t>Práce a dodávky PSV</t>
  </si>
  <si>
    <t>767</t>
  </si>
  <si>
    <t>Konstrukce zámečnické</t>
  </si>
  <si>
    <t>767XC0901</t>
  </si>
  <si>
    <t>Demontáž a zpětná montáž oplocení z drátěnného pletiva v. 4,0 m</t>
  </si>
  <si>
    <t>kg</t>
  </si>
  <si>
    <t>16</t>
  </si>
  <si>
    <t>378005559</t>
  </si>
  <si>
    <t>SO 02 - Dětské hřiště</t>
  </si>
  <si>
    <t xml:space="preserve">    1 - Zemní práce</t>
  </si>
  <si>
    <t xml:space="preserve">      12 - Zemní práce - odkopávky a prokopávky</t>
  </si>
  <si>
    <t xml:space="preserve">      13 - Zemní práce - hloubené vykopávky</t>
  </si>
  <si>
    <t xml:space="preserve">      16 - Zemní práce - přemístění výkopku</t>
  </si>
  <si>
    <t xml:space="preserve">      18 - Zemní práce - povrchové úpravy terénu</t>
  </si>
  <si>
    <t xml:space="preserve">    2 - Zakládání</t>
  </si>
  <si>
    <t xml:space="preserve">    27 - Zakládání - základy</t>
  </si>
  <si>
    <t xml:space="preserve">      56 - Podkladní vrstvy komunikací, letišť a ploch</t>
  </si>
  <si>
    <t xml:space="preserve">      59 - Kryty pozemních komunikací, letišť a ploch dlážděné</t>
  </si>
  <si>
    <t xml:space="preserve">      91 - Doplňující konstrukce a práce pozemních komunikací, letišť a ploch</t>
  </si>
  <si>
    <t xml:space="preserve">      93 - Různé dokončovací konstrukce a práce inženýrských staveb</t>
  </si>
  <si>
    <t xml:space="preserve">    99 - Přesun hmot a manipulace se sutí</t>
  </si>
  <si>
    <t>Zemní práce</t>
  </si>
  <si>
    <t>12</t>
  </si>
  <si>
    <t>Zemní práce - odkopávky a prokopávky</t>
  </si>
  <si>
    <t>121151103</t>
  </si>
  <si>
    <t>Sejmutí ornice strojně při souvislé ploše do 100 m2, tl. vrstvy do 200 mm</t>
  </si>
  <si>
    <t>-1631068015</t>
  </si>
  <si>
    <t>(CAD)</t>
  </si>
  <si>
    <t>181,100</t>
  </si>
  <si>
    <t>122251102</t>
  </si>
  <si>
    <t>Odkopávky a prokopávky nezapažené strojně v hornině třídy těžitelnosti I skupiny 3 přes 20 do 50 m3</t>
  </si>
  <si>
    <t>m3</t>
  </si>
  <si>
    <t>-1961837895</t>
  </si>
  <si>
    <t>181,100*0,150</t>
  </si>
  <si>
    <t>13</t>
  </si>
  <si>
    <t>Zemní práce - hloubené vykopávky</t>
  </si>
  <si>
    <t>133251101</t>
  </si>
  <si>
    <t>Hloubení nezapažených šachet strojně v hornině třídy těžitelnosti I skupiny 3 do 20 m3</t>
  </si>
  <si>
    <t>95308245</t>
  </si>
  <si>
    <t>Základ kolotoče</t>
  </si>
  <si>
    <t>0,600*0,600*0,600</t>
  </si>
  <si>
    <t>Zemní práce - přemístění výkopku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</si>
  <si>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</si>
  <si>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</si>
  <si>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865448604</t>
  </si>
  <si>
    <t>Dle pol. 122251102</t>
  </si>
  <si>
    <t>27,165</t>
  </si>
  <si>
    <t>Dle pol. 133251101</t>
  </si>
  <si>
    <t>0,216</t>
  </si>
  <si>
    <t>171201221</t>
  </si>
  <si>
    <t>Poplatek za uložení stavebního odpadu na skládce (skládkovné) zeminy a kamení zatříděného do Katalogu odpadů pod kódem 17 05 04</t>
  </si>
  <si>
    <t>t</t>
  </si>
  <si>
    <t>1268980998</t>
  </si>
  <si>
    <t>Dle pol. 162751113</t>
  </si>
  <si>
    <t>27,381</t>
  </si>
  <si>
    <t>27,381*2 'Přepočtené koeficientem množství</t>
  </si>
  <si>
    <t>18</t>
  </si>
  <si>
    <t>Zemní práce - povrchové úpravy terénu</t>
  </si>
  <si>
    <t>181351004</t>
  </si>
  <si>
    <t>Rozprostření a urovnání ornice v rovině nebo ve svahu sklonu do 1:5 strojně při souvislé ploše do 100 m2, tl. vrstvy přes 200 do 250 mm</t>
  </si>
  <si>
    <t>432819381</t>
  </si>
  <si>
    <t>vytěžené množství / mocnost</t>
  </si>
  <si>
    <t>181,100*0,150/0,200</t>
  </si>
  <si>
    <t>7</t>
  </si>
  <si>
    <t>181411131</t>
  </si>
  <si>
    <t>Založení trávníku na půdě předem připravené plochy do 1000 m2 výsevem včetně utažení parkového v rovině nebo na svahu do 1:5</t>
  </si>
  <si>
    <t>-1635368985</t>
  </si>
  <si>
    <t>Dle pol. 181351004</t>
  </si>
  <si>
    <t>135,825</t>
  </si>
  <si>
    <t>8</t>
  </si>
  <si>
    <t>M</t>
  </si>
  <si>
    <t>00572410</t>
  </si>
  <si>
    <t>osivo směs travní parková</t>
  </si>
  <si>
    <t>-346132956</t>
  </si>
  <si>
    <t>135,825*0,03 'Přepočtené koeficientem množství</t>
  </si>
  <si>
    <t>181951102</t>
  </si>
  <si>
    <t>Úprava pláně vyrovnáním výškových rozdílů v hornině tř. 1 až 4 se zhutněním</t>
  </si>
  <si>
    <t>1999550805</t>
  </si>
  <si>
    <t>Dětské hřiště (CAD)</t>
  </si>
  <si>
    <t>144,300</t>
  </si>
  <si>
    <t>Zpevněné plochy (CAD)</t>
  </si>
  <si>
    <t>10,700+13,800</t>
  </si>
  <si>
    <t>10</t>
  </si>
  <si>
    <t>183403153</t>
  </si>
  <si>
    <t>Obdělání půdy hrabáním v rovině nebo na svahu do 1:5</t>
  </si>
  <si>
    <t>-1859735712</t>
  </si>
  <si>
    <t>11</t>
  </si>
  <si>
    <t>184802111</t>
  </si>
  <si>
    <t>Chemické odplevelení půdy před založením kultury, trávníku nebo zpevněných ploch o výměře jednotlivě přes 20 m2 v rovině nebo na svahu do 1:5 postřikem na široko</t>
  </si>
  <si>
    <t>-2037210624</t>
  </si>
  <si>
    <t>185803111</t>
  </si>
  <si>
    <t>Ošetření trávníku jednorázové v rovině nebo na svahu do 1:5</t>
  </si>
  <si>
    <t>-1234196622</t>
  </si>
  <si>
    <t>Zakládání</t>
  </si>
  <si>
    <t>27</t>
  </si>
  <si>
    <t>Zakládání - základy</t>
  </si>
  <si>
    <t>271532212</t>
  </si>
  <si>
    <t>Podsyp pod základové konstrukce se zhutněním a urovnáním povrchu z kameniva hrubého, frakce 16 - 32 mm</t>
  </si>
  <si>
    <t>52949742</t>
  </si>
  <si>
    <t>Kolotoč</t>
  </si>
  <si>
    <t>0,600*0,600*0,100</t>
  </si>
  <si>
    <t>Boule s průlezem</t>
  </si>
  <si>
    <t>1,500*1,500*0,200</t>
  </si>
  <si>
    <t>Deska sestavy průlezek</t>
  </si>
  <si>
    <t>7,500*4,500*0,150</t>
  </si>
  <si>
    <t>Mobiliář - stojan na kola</t>
  </si>
  <si>
    <t>1,000*0,450*0,100</t>
  </si>
  <si>
    <t>14</t>
  </si>
  <si>
    <t>273322511</t>
  </si>
  <si>
    <t>Základy z betonu železového (bez výztuže) desky z betonu se zvýšenými nároky na prostředí tř. C 25/30</t>
  </si>
  <si>
    <t>67477091</t>
  </si>
  <si>
    <t>0,600*0,600*0,900</t>
  </si>
  <si>
    <t>1,500*1,500*0,150</t>
  </si>
  <si>
    <t>Sestava hřibů</t>
  </si>
  <si>
    <t>2,500*0,300*0,300</t>
  </si>
  <si>
    <t>Mobiliář - parkové lavičky</t>
  </si>
  <si>
    <t>0,800*0,240*0,300*4</t>
  </si>
  <si>
    <t>Mobiliář - odpadkový koš</t>
  </si>
  <si>
    <t>0,400*0,400*0,300</t>
  </si>
  <si>
    <t>1,000*0,450*0,150</t>
  </si>
  <si>
    <t>273351121</t>
  </si>
  <si>
    <t>Bednění základů desek zřízení</t>
  </si>
  <si>
    <t>1848074040</t>
  </si>
  <si>
    <t>0,600*4*0,300</t>
  </si>
  <si>
    <t>1,500*4*0,150</t>
  </si>
  <si>
    <t>(2,500+0,300)*2*0,300</t>
  </si>
  <si>
    <t>(7,500+4,500)*2*0,150</t>
  </si>
  <si>
    <t>(0,800+0,240)*2*0,300*4</t>
  </si>
  <si>
    <t>0,400*4*0,300</t>
  </si>
  <si>
    <t>(1,000+0,450)*2*0,150</t>
  </si>
  <si>
    <t>273351122</t>
  </si>
  <si>
    <t>Bednění základů desek odstranění</t>
  </si>
  <si>
    <t>1951691737</t>
  </si>
  <si>
    <t>Dle pol. 273351121</t>
  </si>
  <si>
    <t>10,311</t>
  </si>
  <si>
    <t>17</t>
  </si>
  <si>
    <t>273362021</t>
  </si>
  <si>
    <t>Výztuž základů desek ze svařovaných sítí z drátů typu KARI</t>
  </si>
  <si>
    <t>1731205308</t>
  </si>
  <si>
    <t>síť 150/6 (3,792 kg/m2)</t>
  </si>
  <si>
    <t>1,500*1,500*3,792/1000</t>
  </si>
  <si>
    <t>7,500*4,500*3,792/1000</t>
  </si>
  <si>
    <t>56</t>
  </si>
  <si>
    <t>Podkladní vrstvy komunikací, letišť a ploch</t>
  </si>
  <si>
    <t>564751111</t>
  </si>
  <si>
    <t>Podklad nebo kryt z kameniva hrubého drceného vel. 32-63 mm s rozprostřením a zhutněním, po zhutnění tl. 150 mm</t>
  </si>
  <si>
    <t>-1889491456</t>
  </si>
  <si>
    <t>19</t>
  </si>
  <si>
    <t>564761111</t>
  </si>
  <si>
    <t>Podklad nebo kryt z kameniva hrubého drceného vel. 32-63 mm s rozprostřením a zhutněním, po zhutnění tl. 200 mm</t>
  </si>
  <si>
    <t>611702558</t>
  </si>
  <si>
    <t>20</t>
  </si>
  <si>
    <t>564831111</t>
  </si>
  <si>
    <t>Podklad ze štěrkodrti ŠD s rozprostřením a zhutněním, po zhutnění tl. 100 mm</t>
  </si>
  <si>
    <t>-537388449</t>
  </si>
  <si>
    <t>59</t>
  </si>
  <si>
    <t>Kryty pozemních komunikací, letišť a ploch dlážděné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</si>
  <si>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</si>
  <si>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</si>
  <si>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539356889</t>
  </si>
  <si>
    <t>22</t>
  </si>
  <si>
    <t>59245018</t>
  </si>
  <si>
    <t>dlažba tvar obdélník betonová 200x100x60mm přírodní</t>
  </si>
  <si>
    <t>272558560</t>
  </si>
  <si>
    <t>Dle pol. 596211110</t>
  </si>
  <si>
    <t>24,500</t>
  </si>
  <si>
    <t>24,5*1,1 'Přepočtené koeficientem množství</t>
  </si>
  <si>
    <t>23</t>
  </si>
  <si>
    <t>591XC0201</t>
  </si>
  <si>
    <t>Dodávka a montáž pryžové dopadové plochy pro výšku pádu 2,29 m, dvouvrstvý povrch celk. tl. 50 mm, spodní vrstva podložka z SBR granulátu, vrchní vrstva litý granulát tl. 10 mm</t>
  </si>
  <si>
    <t>-1089655727</t>
  </si>
  <si>
    <t>24</t>
  </si>
  <si>
    <t>592XC00H1</t>
  </si>
  <si>
    <t>Dodávka a montáž herního prvku kolotoč</t>
  </si>
  <si>
    <t>1868019441</t>
  </si>
  <si>
    <t>25</t>
  </si>
  <si>
    <t>592XC00H2</t>
  </si>
  <si>
    <t>Dodávka a montáž herního prvku boule D1500 s průlezem</t>
  </si>
  <si>
    <t>-712298886</t>
  </si>
  <si>
    <t>26</t>
  </si>
  <si>
    <t>592XC00H3</t>
  </si>
  <si>
    <t>Dodávka a montáž herního prvku hřib</t>
  </si>
  <si>
    <t>-1081418686</t>
  </si>
  <si>
    <t>592XC00H4</t>
  </si>
  <si>
    <t>Dodávka a montáž grafického motivu skákací krokodýl</t>
  </si>
  <si>
    <t>-1912483533</t>
  </si>
  <si>
    <t>28</t>
  </si>
  <si>
    <t>592XC00H5</t>
  </si>
  <si>
    <t>Dodávka a montáž grafického motivu opice</t>
  </si>
  <si>
    <t>310451690</t>
  </si>
  <si>
    <t>29</t>
  </si>
  <si>
    <t>592XC00H6</t>
  </si>
  <si>
    <t>Dodávka a montáž grafického motivu beruška</t>
  </si>
  <si>
    <t>1203104344</t>
  </si>
  <si>
    <t>30</t>
  </si>
  <si>
    <t>592XC00H7</t>
  </si>
  <si>
    <t>Dodávka a montáž grafického motivu ježek</t>
  </si>
  <si>
    <t>-2135489435</t>
  </si>
  <si>
    <t>31</t>
  </si>
  <si>
    <t>592XC00H8</t>
  </si>
  <si>
    <t>Dodávka a montáž herního prvků sestava průlezek</t>
  </si>
  <si>
    <t>-1862621410</t>
  </si>
  <si>
    <t>91</t>
  </si>
  <si>
    <t>Doplňující konstrukce a práce pozemních komunikací, letišť a ploch</t>
  </si>
  <si>
    <t>32</t>
  </si>
  <si>
    <t>916331112</t>
  </si>
  <si>
    <t>Osazení zahradního obrubníku betonového s ložem tl. od 50 do 100 mm z betonu prostého tř. C 12/15 s boční opěrou z betonu prostého tř. C 12/15</t>
  </si>
  <si>
    <t>1302994990</t>
  </si>
  <si>
    <t>6,740+5,050+18,020+3,490+0,500*20+3,440</t>
  </si>
  <si>
    <t>12,140+10,470</t>
  </si>
  <si>
    <t>33</t>
  </si>
  <si>
    <t>59217003</t>
  </si>
  <si>
    <t>obrubník betonový zahradní 500x50x250mm</t>
  </si>
  <si>
    <t>-2141343535</t>
  </si>
  <si>
    <t>69,350</t>
  </si>
  <si>
    <t>69,35*1,1 'Přepočtené koeficientem množství</t>
  </si>
  <si>
    <t>93</t>
  </si>
  <si>
    <t>Různé dokončovací konstrukce a práce inženýrských staveb</t>
  </si>
  <si>
    <t>34</t>
  </si>
  <si>
    <t>936104213</t>
  </si>
  <si>
    <t>Montáž odpadkového koše přichycením kotevními šrouby</t>
  </si>
  <si>
    <t>kus</t>
  </si>
  <si>
    <t>-607085995</t>
  </si>
  <si>
    <t>35</t>
  </si>
  <si>
    <t>936M0101</t>
  </si>
  <si>
    <t>koš odpadkový kovový se stříškou, centrální noha, konstrukce kotvená pod dlažbou, včetně povrchové úpravy</t>
  </si>
  <si>
    <t>598824749</t>
  </si>
  <si>
    <t>36</t>
  </si>
  <si>
    <t>936124113</t>
  </si>
  <si>
    <t>Montáž lavičky parkové stabilní přichycené kotevními šrouby</t>
  </si>
  <si>
    <t>-849396979</t>
  </si>
  <si>
    <t>37</t>
  </si>
  <si>
    <t>936M0102</t>
  </si>
  <si>
    <t>parková lavička s opěradlem dl. 180 cm, kovová konstrukce, dřevený sedák a opěradlo, včetně povrchové úpravy</t>
  </si>
  <si>
    <t>-1738931940</t>
  </si>
  <si>
    <t>38</t>
  </si>
  <si>
    <t>936174312</t>
  </si>
  <si>
    <t>Montáž stojanu na kola přichyceného kotevními šrouby 10 kol</t>
  </si>
  <si>
    <t>90407990</t>
  </si>
  <si>
    <t>39</t>
  </si>
  <si>
    <t>936M0103</t>
  </si>
  <si>
    <t>stojan na kola kovový, pro 6 kol, jednostranný, s madlem, včetně povrchové úpravy</t>
  </si>
  <si>
    <t>-1160056918</t>
  </si>
  <si>
    <t>99</t>
  </si>
  <si>
    <t>Přesun hmot a manipulace se sutí</t>
  </si>
  <si>
    <t>40</t>
  </si>
  <si>
    <t>998222012</t>
  </si>
  <si>
    <t>Přesun hmot pro tělovýchovné plochy dopravní vzdálenost do 200 m</t>
  </si>
  <si>
    <t>316782984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</si>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</sst>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32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32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32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38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39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40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41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42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43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44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45</v>
      </c>
      <c r="E29" s="47"/>
      <c r="F29" s="32" t="s">
        <v>46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47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48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49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50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51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52</v>
      </c>
      <c r="U35" s="54"/>
      <c r="V35" s="54"/>
      <c r="W35" s="54"/>
      <c r="X35" s="56" t="s">
        <v>53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54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EP-20-04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Dětské hřiště Padělky - II. etapa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15. 5. 2018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Město Otrokovice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33</v>
      </c>
      <c r="AJ49" s="40"/>
      <c r="AK49" s="40"/>
      <c r="AL49" s="40"/>
      <c r="AM49" s="73" t="str">
        <f>IF(E17="","",E17)</f>
        <v>Eva Palová</v>
      </c>
      <c r="AN49" s="64"/>
      <c r="AO49" s="64"/>
      <c r="AP49" s="64"/>
      <c r="AQ49" s="40"/>
      <c r="AR49" s="44"/>
      <c r="AS49" s="74" t="s">
        <v>55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31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37</v>
      </c>
      <c r="AJ50" s="40"/>
      <c r="AK50" s="40"/>
      <c r="AL50" s="40"/>
      <c r="AM50" s="73" t="str">
        <f>IF(E20="","",E20)</f>
        <v>Marek Pala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56</v>
      </c>
      <c r="D52" s="87"/>
      <c r="E52" s="87"/>
      <c r="F52" s="87"/>
      <c r="G52" s="87"/>
      <c r="H52" s="88"/>
      <c r="I52" s="89" t="s">
        <v>57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58</v>
      </c>
      <c r="AH52" s="87"/>
      <c r="AI52" s="87"/>
      <c r="AJ52" s="87"/>
      <c r="AK52" s="87"/>
      <c r="AL52" s="87"/>
      <c r="AM52" s="87"/>
      <c r="AN52" s="89" t="s">
        <v>59</v>
      </c>
      <c r="AO52" s="87"/>
      <c r="AP52" s="87"/>
      <c r="AQ52" s="91" t="s">
        <v>60</v>
      </c>
      <c r="AR52" s="44"/>
      <c r="AS52" s="92" t="s">
        <v>61</v>
      </c>
      <c r="AT52" s="93" t="s">
        <v>62</v>
      </c>
      <c r="AU52" s="93" t="s">
        <v>63</v>
      </c>
      <c r="AV52" s="93" t="s">
        <v>64</v>
      </c>
      <c r="AW52" s="93" t="s">
        <v>65</v>
      </c>
      <c r="AX52" s="93" t="s">
        <v>66</v>
      </c>
      <c r="AY52" s="93" t="s">
        <v>67</v>
      </c>
      <c r="AZ52" s="93" t="s">
        <v>68</v>
      </c>
      <c r="BA52" s="93" t="s">
        <v>69</v>
      </c>
      <c r="BB52" s="93" t="s">
        <v>70</v>
      </c>
      <c r="BC52" s="93" t="s">
        <v>71</v>
      </c>
      <c r="BD52" s="94" t="s">
        <v>72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73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74</v>
      </c>
      <c r="BT54" s="109" t="s">
        <v>75</v>
      </c>
      <c r="BU54" s="110" t="s">
        <v>76</v>
      </c>
      <c r="BV54" s="109" t="s">
        <v>77</v>
      </c>
      <c r="BW54" s="109" t="s">
        <v>5</v>
      </c>
      <c r="BX54" s="109" t="s">
        <v>78</v>
      </c>
      <c r="CL54" s="109" t="s">
        <v>19</v>
      </c>
    </row>
    <row r="55" s="7" customFormat="1" ht="16.5" customHeight="1">
      <c r="A55" s="111" t="s">
        <v>79</v>
      </c>
      <c r="B55" s="112"/>
      <c r="C55" s="113"/>
      <c r="D55" s="114" t="s">
        <v>80</v>
      </c>
      <c r="E55" s="114"/>
      <c r="F55" s="114"/>
      <c r="G55" s="114"/>
      <c r="H55" s="114"/>
      <c r="I55" s="115"/>
      <c r="J55" s="114" t="s">
        <v>81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00 - Vedlejší a ostatn...'!J30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82</v>
      </c>
      <c r="AR55" s="118"/>
      <c r="AS55" s="119">
        <v>0</v>
      </c>
      <c r="AT55" s="120">
        <f>ROUND(SUM(AV55:AW55),2)</f>
        <v>0</v>
      </c>
      <c r="AU55" s="121">
        <f>'SO 00 - Vedlejší a ostatn...'!P82</f>
        <v>0</v>
      </c>
      <c r="AV55" s="120">
        <f>'SO 00 - Vedlejší a ostatn...'!J33</f>
        <v>0</v>
      </c>
      <c r="AW55" s="120">
        <f>'SO 00 - Vedlejší a ostatn...'!J34</f>
        <v>0</v>
      </c>
      <c r="AX55" s="120">
        <f>'SO 00 - Vedlejší a ostatn...'!J35</f>
        <v>0</v>
      </c>
      <c r="AY55" s="120">
        <f>'SO 00 - Vedlejší a ostatn...'!J36</f>
        <v>0</v>
      </c>
      <c r="AZ55" s="120">
        <f>'SO 00 - Vedlejší a ostatn...'!F33</f>
        <v>0</v>
      </c>
      <c r="BA55" s="120">
        <f>'SO 00 - Vedlejší a ostatn...'!F34</f>
        <v>0</v>
      </c>
      <c r="BB55" s="120">
        <f>'SO 00 - Vedlejší a ostatn...'!F35</f>
        <v>0</v>
      </c>
      <c r="BC55" s="120">
        <f>'SO 00 - Vedlejší a ostatn...'!F36</f>
        <v>0</v>
      </c>
      <c r="BD55" s="122">
        <f>'SO 00 - Vedlejší a ostatn...'!F37</f>
        <v>0</v>
      </c>
      <c r="BE55" s="7"/>
      <c r="BT55" s="123" t="s">
        <v>83</v>
      </c>
      <c r="BV55" s="123" t="s">
        <v>77</v>
      </c>
      <c r="BW55" s="123" t="s">
        <v>84</v>
      </c>
      <c r="BX55" s="123" t="s">
        <v>5</v>
      </c>
      <c r="CL55" s="123" t="s">
        <v>19</v>
      </c>
      <c r="CM55" s="123" t="s">
        <v>85</v>
      </c>
    </row>
    <row r="56" s="7" customFormat="1" ht="16.5" customHeight="1">
      <c r="A56" s="111" t="s">
        <v>79</v>
      </c>
      <c r="B56" s="112"/>
      <c r="C56" s="113"/>
      <c r="D56" s="114" t="s">
        <v>86</v>
      </c>
      <c r="E56" s="114"/>
      <c r="F56" s="114"/>
      <c r="G56" s="114"/>
      <c r="H56" s="114"/>
      <c r="I56" s="115"/>
      <c r="J56" s="114" t="s">
        <v>87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01 - Víceúčelové sport...'!J30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82</v>
      </c>
      <c r="AR56" s="118"/>
      <c r="AS56" s="119">
        <v>0</v>
      </c>
      <c r="AT56" s="120">
        <f>ROUND(SUM(AV56:AW56),2)</f>
        <v>0</v>
      </c>
      <c r="AU56" s="121">
        <f>'SO 01 - Víceúčelové sport...'!P87</f>
        <v>0</v>
      </c>
      <c r="AV56" s="120">
        <f>'SO 01 - Víceúčelové sport...'!J33</f>
        <v>0</v>
      </c>
      <c r="AW56" s="120">
        <f>'SO 01 - Víceúčelové sport...'!J34</f>
        <v>0</v>
      </c>
      <c r="AX56" s="120">
        <f>'SO 01 - Víceúčelové sport...'!J35</f>
        <v>0</v>
      </c>
      <c r="AY56" s="120">
        <f>'SO 01 - Víceúčelové sport...'!J36</f>
        <v>0</v>
      </c>
      <c r="AZ56" s="120">
        <f>'SO 01 - Víceúčelové sport...'!F33</f>
        <v>0</v>
      </c>
      <c r="BA56" s="120">
        <f>'SO 01 - Víceúčelové sport...'!F34</f>
        <v>0</v>
      </c>
      <c r="BB56" s="120">
        <f>'SO 01 - Víceúčelové sport...'!F35</f>
        <v>0</v>
      </c>
      <c r="BC56" s="120">
        <f>'SO 01 - Víceúčelové sport...'!F36</f>
        <v>0</v>
      </c>
      <c r="BD56" s="122">
        <f>'SO 01 - Víceúčelové sport...'!F37</f>
        <v>0</v>
      </c>
      <c r="BE56" s="7"/>
      <c r="BT56" s="123" t="s">
        <v>83</v>
      </c>
      <c r="BV56" s="123" t="s">
        <v>77</v>
      </c>
      <c r="BW56" s="123" t="s">
        <v>88</v>
      </c>
      <c r="BX56" s="123" t="s">
        <v>5</v>
      </c>
      <c r="CL56" s="123" t="s">
        <v>19</v>
      </c>
      <c r="CM56" s="123" t="s">
        <v>85</v>
      </c>
    </row>
    <row r="57" s="7" customFormat="1" ht="16.5" customHeight="1">
      <c r="A57" s="111" t="s">
        <v>79</v>
      </c>
      <c r="B57" s="112"/>
      <c r="C57" s="113"/>
      <c r="D57" s="114" t="s">
        <v>89</v>
      </c>
      <c r="E57" s="114"/>
      <c r="F57" s="114"/>
      <c r="G57" s="114"/>
      <c r="H57" s="114"/>
      <c r="I57" s="115"/>
      <c r="J57" s="114" t="s">
        <v>90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'SO 02 - Dětské hřiště'!J30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82</v>
      </c>
      <c r="AR57" s="118"/>
      <c r="AS57" s="124">
        <v>0</v>
      </c>
      <c r="AT57" s="125">
        <f>ROUND(SUM(AV57:AW57),2)</f>
        <v>0</v>
      </c>
      <c r="AU57" s="126">
        <f>'SO 02 - Dětské hřiště'!P96</f>
        <v>0</v>
      </c>
      <c r="AV57" s="125">
        <f>'SO 02 - Dětské hřiště'!J33</f>
        <v>0</v>
      </c>
      <c r="AW57" s="125">
        <f>'SO 02 - Dětské hřiště'!J34</f>
        <v>0</v>
      </c>
      <c r="AX57" s="125">
        <f>'SO 02 - Dětské hřiště'!J35</f>
        <v>0</v>
      </c>
      <c r="AY57" s="125">
        <f>'SO 02 - Dětské hřiště'!J36</f>
        <v>0</v>
      </c>
      <c r="AZ57" s="125">
        <f>'SO 02 - Dětské hřiště'!F33</f>
        <v>0</v>
      </c>
      <c r="BA57" s="125">
        <f>'SO 02 - Dětské hřiště'!F34</f>
        <v>0</v>
      </c>
      <c r="BB57" s="125">
        <f>'SO 02 - Dětské hřiště'!F35</f>
        <v>0</v>
      </c>
      <c r="BC57" s="125">
        <f>'SO 02 - Dětské hřiště'!F36</f>
        <v>0</v>
      </c>
      <c r="BD57" s="127">
        <f>'SO 02 - Dětské hřiště'!F37</f>
        <v>0</v>
      </c>
      <c r="BE57" s="7"/>
      <c r="BT57" s="123" t="s">
        <v>83</v>
      </c>
      <c r="BV57" s="123" t="s">
        <v>77</v>
      </c>
      <c r="BW57" s="123" t="s">
        <v>91</v>
      </c>
      <c r="BX57" s="123" t="s">
        <v>5</v>
      </c>
      <c r="CL57" s="123" t="s">
        <v>19</v>
      </c>
      <c r="CM57" s="123" t="s">
        <v>85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XaenCk3lw3VorVZWMbHSE9fZe7dCP/j1nOGrN1fj0saIrOUcQTz+72vnCUUjdK1xRg9mePzXvYQ9BI931T04HQ==" hashValue="RNnDtXQIVhFYVaucKSsmNIcy9eDFeOXtOLMXHvIOWg9M/LgQD5SB3HGvwMH4z/FYBu0SMcBZ/ME/zuF435AR6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SO 00 - Vedlejší a ostatn...'!C2" display="/"/>
    <hyperlink ref="A56" location="'SO 01 - Víceúčelové sport...'!C2" display="/"/>
    <hyperlink ref="A57" location="'SO 02 - Dětské hřiště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85</v>
      </c>
    </row>
    <row r="4" s="1" customFormat="1" ht="24.96" customHeight="1">
      <c r="B4" s="20"/>
      <c r="D4" s="132" t="s">
        <v>92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Dětské hřiště Padělky - II. etapa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93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94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15. 5. 2018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">
        <v>27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30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31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29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33</v>
      </c>
      <c r="E20" s="38"/>
      <c r="F20" s="38"/>
      <c r="G20" s="38"/>
      <c r="H20" s="38"/>
      <c r="I20" s="140" t="s">
        <v>26</v>
      </c>
      <c r="J20" s="139" t="s">
        <v>34</v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35</v>
      </c>
      <c r="F21" s="38"/>
      <c r="G21" s="38"/>
      <c r="H21" s="38"/>
      <c r="I21" s="140" t="s">
        <v>29</v>
      </c>
      <c r="J21" s="139" t="s">
        <v>19</v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37</v>
      </c>
      <c r="E23" s="38"/>
      <c r="F23" s="38"/>
      <c r="G23" s="38"/>
      <c r="H23" s="38"/>
      <c r="I23" s="140" t="s">
        <v>26</v>
      </c>
      <c r="J23" s="139" t="s">
        <v>19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38</v>
      </c>
      <c r="F24" s="38"/>
      <c r="G24" s="38"/>
      <c r="H24" s="38"/>
      <c r="I24" s="140" t="s">
        <v>29</v>
      </c>
      <c r="J24" s="139" t="s">
        <v>19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39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83.25" customHeight="1">
      <c r="A27" s="142"/>
      <c r="B27" s="143"/>
      <c r="C27" s="142"/>
      <c r="D27" s="142"/>
      <c r="E27" s="144" t="s">
        <v>40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41</v>
      </c>
      <c r="E30" s="38"/>
      <c r="F30" s="38"/>
      <c r="G30" s="38"/>
      <c r="H30" s="38"/>
      <c r="I30" s="136"/>
      <c r="J30" s="150">
        <f>ROUND(J82,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43</v>
      </c>
      <c r="G32" s="38"/>
      <c r="H32" s="38"/>
      <c r="I32" s="152" t="s">
        <v>42</v>
      </c>
      <c r="J32" s="151" t="s">
        <v>44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45</v>
      </c>
      <c r="E33" s="134" t="s">
        <v>46</v>
      </c>
      <c r="F33" s="154">
        <f>ROUND((SUM(BE82:BE91)),  2)</f>
        <v>0</v>
      </c>
      <c r="G33" s="38"/>
      <c r="H33" s="38"/>
      <c r="I33" s="155">
        <v>0.20999999999999999</v>
      </c>
      <c r="J33" s="154">
        <f>ROUND(((SUM(BE82:BE91))*I33),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47</v>
      </c>
      <c r="F34" s="154">
        <f>ROUND((SUM(BF82:BF91)),  2)</f>
        <v>0</v>
      </c>
      <c r="G34" s="38"/>
      <c r="H34" s="38"/>
      <c r="I34" s="155">
        <v>0.14999999999999999</v>
      </c>
      <c r="J34" s="154">
        <f>ROUND(((SUM(BF82:BF91))*I34),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48</v>
      </c>
      <c r="F35" s="154">
        <f>ROUND((SUM(BG82:BG91)),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49</v>
      </c>
      <c r="F36" s="154">
        <f>ROUND((SUM(BH82:BH91)),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50</v>
      </c>
      <c r="F37" s="154">
        <f>ROUND((SUM(BI82:BI91)),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Dětské hřiště Padělky - II. etapa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00 - Vedlejší a ostatní rozpočtové náklady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140" t="s">
        <v>23</v>
      </c>
      <c r="J52" s="72" t="str">
        <f>IF(J12="","",J12)</f>
        <v>15. 5. 2018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Otrokovice</v>
      </c>
      <c r="G54" s="40"/>
      <c r="H54" s="40"/>
      <c r="I54" s="140" t="s">
        <v>33</v>
      </c>
      <c r="J54" s="36" t="str">
        <f>E21</f>
        <v>Eva Palová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140" t="s">
        <v>37</v>
      </c>
      <c r="J55" s="36" t="str">
        <f>E24</f>
        <v>Marek Pala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96</v>
      </c>
      <c r="D57" s="172"/>
      <c r="E57" s="172"/>
      <c r="F57" s="172"/>
      <c r="G57" s="172"/>
      <c r="H57" s="172"/>
      <c r="I57" s="173"/>
      <c r="J57" s="174" t="s">
        <v>97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73</v>
      </c>
      <c r="D59" s="40"/>
      <c r="E59" s="40"/>
      <c r="F59" s="40"/>
      <c r="G59" s="40"/>
      <c r="H59" s="40"/>
      <c r="I59" s="136"/>
      <c r="J59" s="102">
        <f>J82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76"/>
      <c r="C60" s="177"/>
      <c r="D60" s="178" t="s">
        <v>99</v>
      </c>
      <c r="E60" s="179"/>
      <c r="F60" s="179"/>
      <c r="G60" s="179"/>
      <c r="H60" s="179"/>
      <c r="I60" s="180"/>
      <c r="J60" s="181">
        <f>J83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84"/>
      <c r="D61" s="185" t="s">
        <v>100</v>
      </c>
      <c r="E61" s="186"/>
      <c r="F61" s="186"/>
      <c r="G61" s="186"/>
      <c r="H61" s="186"/>
      <c r="I61" s="187"/>
      <c r="J61" s="188">
        <f>J84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84"/>
      <c r="D62" s="185" t="s">
        <v>101</v>
      </c>
      <c r="E62" s="186"/>
      <c r="F62" s="186"/>
      <c r="G62" s="186"/>
      <c r="H62" s="186"/>
      <c r="I62" s="187"/>
      <c r="J62" s="188">
        <f>J88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136"/>
      <c r="J63" s="40"/>
      <c r="K63" s="40"/>
      <c r="L63" s="13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166"/>
      <c r="J64" s="60"/>
      <c r="K64" s="60"/>
      <c r="L64" s="13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169"/>
      <c r="J68" s="62"/>
      <c r="K68" s="62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102</v>
      </c>
      <c r="D69" s="40"/>
      <c r="E69" s="40"/>
      <c r="F69" s="40"/>
      <c r="G69" s="40"/>
      <c r="H69" s="40"/>
      <c r="I69" s="136"/>
      <c r="J69" s="40"/>
      <c r="K69" s="4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136"/>
      <c r="J70" s="40"/>
      <c r="K70" s="40"/>
      <c r="L70" s="13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136"/>
      <c r="J71" s="40"/>
      <c r="K71" s="40"/>
      <c r="L71" s="13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70" t="str">
        <f>E7</f>
        <v>Dětské hřiště Padělky - II. etapa</v>
      </c>
      <c r="F72" s="32"/>
      <c r="G72" s="32"/>
      <c r="H72" s="32"/>
      <c r="I72" s="136"/>
      <c r="J72" s="40"/>
      <c r="K72" s="40"/>
      <c r="L72" s="13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93</v>
      </c>
      <c r="D73" s="40"/>
      <c r="E73" s="40"/>
      <c r="F73" s="40"/>
      <c r="G73" s="40"/>
      <c r="H73" s="40"/>
      <c r="I73" s="136"/>
      <c r="J73" s="40"/>
      <c r="K73" s="40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SO 00 - Vedlejší a ostatní rozpočtové náklady</v>
      </c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 xml:space="preserve"> </v>
      </c>
      <c r="G76" s="40"/>
      <c r="H76" s="40"/>
      <c r="I76" s="140" t="s">
        <v>23</v>
      </c>
      <c r="J76" s="72" t="str">
        <f>IF(J12="","",J12)</f>
        <v>15. 5. 2018</v>
      </c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136"/>
      <c r="J77" s="40"/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Město Otrokovice</v>
      </c>
      <c r="G78" s="40"/>
      <c r="H78" s="40"/>
      <c r="I78" s="140" t="s">
        <v>33</v>
      </c>
      <c r="J78" s="36" t="str">
        <f>E21</f>
        <v>Eva Palová</v>
      </c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31</v>
      </c>
      <c r="D79" s="40"/>
      <c r="E79" s="40"/>
      <c r="F79" s="27" t="str">
        <f>IF(E18="","",E18)</f>
        <v>Vyplň údaj</v>
      </c>
      <c r="G79" s="40"/>
      <c r="H79" s="40"/>
      <c r="I79" s="140" t="s">
        <v>37</v>
      </c>
      <c r="J79" s="36" t="str">
        <f>E24</f>
        <v>Marek Pala</v>
      </c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136"/>
      <c r="J80" s="40"/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90"/>
      <c r="B81" s="191"/>
      <c r="C81" s="192" t="s">
        <v>103</v>
      </c>
      <c r="D81" s="193" t="s">
        <v>60</v>
      </c>
      <c r="E81" s="193" t="s">
        <v>56</v>
      </c>
      <c r="F81" s="193" t="s">
        <v>57</v>
      </c>
      <c r="G81" s="193" t="s">
        <v>104</v>
      </c>
      <c r="H81" s="193" t="s">
        <v>105</v>
      </c>
      <c r="I81" s="194" t="s">
        <v>106</v>
      </c>
      <c r="J81" s="193" t="s">
        <v>97</v>
      </c>
      <c r="K81" s="195" t="s">
        <v>107</v>
      </c>
      <c r="L81" s="196"/>
      <c r="M81" s="92" t="s">
        <v>19</v>
      </c>
      <c r="N81" s="93" t="s">
        <v>45</v>
      </c>
      <c r="O81" s="93" t="s">
        <v>108</v>
      </c>
      <c r="P81" s="93" t="s">
        <v>109</v>
      </c>
      <c r="Q81" s="93" t="s">
        <v>110</v>
      </c>
      <c r="R81" s="93" t="s">
        <v>111</v>
      </c>
      <c r="S81" s="93" t="s">
        <v>112</v>
      </c>
      <c r="T81" s="94" t="s">
        <v>113</v>
      </c>
      <c r="U81" s="190"/>
      <c r="V81" s="190"/>
      <c r="W81" s="190"/>
      <c r="X81" s="190"/>
      <c r="Y81" s="190"/>
      <c r="Z81" s="190"/>
      <c r="AA81" s="190"/>
      <c r="AB81" s="190"/>
      <c r="AC81" s="190"/>
      <c r="AD81" s="190"/>
      <c r="AE81" s="190"/>
    </row>
    <row r="82" s="2" customFormat="1" ht="22.8" customHeight="1">
      <c r="A82" s="38"/>
      <c r="B82" s="39"/>
      <c r="C82" s="99" t="s">
        <v>114</v>
      </c>
      <c r="D82" s="40"/>
      <c r="E82" s="40"/>
      <c r="F82" s="40"/>
      <c r="G82" s="40"/>
      <c r="H82" s="40"/>
      <c r="I82" s="136"/>
      <c r="J82" s="197">
        <f>BK82</f>
        <v>0</v>
      </c>
      <c r="K82" s="40"/>
      <c r="L82" s="44"/>
      <c r="M82" s="95"/>
      <c r="N82" s="198"/>
      <c r="O82" s="96"/>
      <c r="P82" s="199">
        <f>P83</f>
        <v>0</v>
      </c>
      <c r="Q82" s="96"/>
      <c r="R82" s="199">
        <f>R83</f>
        <v>0</v>
      </c>
      <c r="S82" s="96"/>
      <c r="T82" s="200">
        <f>T83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74</v>
      </c>
      <c r="AU82" s="17" t="s">
        <v>98</v>
      </c>
      <c r="BK82" s="201">
        <f>BK83</f>
        <v>0</v>
      </c>
    </row>
    <row r="83" s="12" customFormat="1" ht="25.92" customHeight="1">
      <c r="A83" s="12"/>
      <c r="B83" s="202"/>
      <c r="C83" s="203"/>
      <c r="D83" s="204" t="s">
        <v>74</v>
      </c>
      <c r="E83" s="205" t="s">
        <v>115</v>
      </c>
      <c r="F83" s="205" t="s">
        <v>116</v>
      </c>
      <c r="G83" s="203"/>
      <c r="H83" s="203"/>
      <c r="I83" s="206"/>
      <c r="J83" s="207">
        <f>BK83</f>
        <v>0</v>
      </c>
      <c r="K83" s="203"/>
      <c r="L83" s="208"/>
      <c r="M83" s="209"/>
      <c r="N83" s="210"/>
      <c r="O83" s="210"/>
      <c r="P83" s="211">
        <f>P84+P88</f>
        <v>0</v>
      </c>
      <c r="Q83" s="210"/>
      <c r="R83" s="211">
        <f>R84+R88</f>
        <v>0</v>
      </c>
      <c r="S83" s="210"/>
      <c r="T83" s="212">
        <f>T84+T88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3" t="s">
        <v>117</v>
      </c>
      <c r="AT83" s="214" t="s">
        <v>74</v>
      </c>
      <c r="AU83" s="214" t="s">
        <v>75</v>
      </c>
      <c r="AY83" s="213" t="s">
        <v>118</v>
      </c>
      <c r="BK83" s="215">
        <f>BK84+BK88</f>
        <v>0</v>
      </c>
    </row>
    <row r="84" s="12" customFormat="1" ht="22.8" customHeight="1">
      <c r="A84" s="12"/>
      <c r="B84" s="202"/>
      <c r="C84" s="203"/>
      <c r="D84" s="204" t="s">
        <v>74</v>
      </c>
      <c r="E84" s="216" t="s">
        <v>119</v>
      </c>
      <c r="F84" s="216" t="s">
        <v>120</v>
      </c>
      <c r="G84" s="203"/>
      <c r="H84" s="203"/>
      <c r="I84" s="206"/>
      <c r="J84" s="217">
        <f>BK84</f>
        <v>0</v>
      </c>
      <c r="K84" s="203"/>
      <c r="L84" s="208"/>
      <c r="M84" s="209"/>
      <c r="N84" s="210"/>
      <c r="O84" s="210"/>
      <c r="P84" s="211">
        <f>SUM(P85:P87)</f>
        <v>0</v>
      </c>
      <c r="Q84" s="210"/>
      <c r="R84" s="211">
        <f>SUM(R85:R87)</f>
        <v>0</v>
      </c>
      <c r="S84" s="210"/>
      <c r="T84" s="212">
        <f>SUM(T85:T87)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3" t="s">
        <v>117</v>
      </c>
      <c r="AT84" s="214" t="s">
        <v>74</v>
      </c>
      <c r="AU84" s="214" t="s">
        <v>83</v>
      </c>
      <c r="AY84" s="213" t="s">
        <v>118</v>
      </c>
      <c r="BK84" s="215">
        <f>SUM(BK85:BK87)</f>
        <v>0</v>
      </c>
    </row>
    <row r="85" s="2" customFormat="1" ht="16.5" customHeight="1">
      <c r="A85" s="38"/>
      <c r="B85" s="39"/>
      <c r="C85" s="218" t="s">
        <v>83</v>
      </c>
      <c r="D85" s="218" t="s">
        <v>121</v>
      </c>
      <c r="E85" s="219" t="s">
        <v>122</v>
      </c>
      <c r="F85" s="220" t="s">
        <v>123</v>
      </c>
      <c r="G85" s="221" t="s">
        <v>124</v>
      </c>
      <c r="H85" s="222">
        <v>1</v>
      </c>
      <c r="I85" s="223"/>
      <c r="J85" s="224">
        <f>ROUND(I85*H85,2)</f>
        <v>0</v>
      </c>
      <c r="K85" s="220" t="s">
        <v>125</v>
      </c>
      <c r="L85" s="44"/>
      <c r="M85" s="225" t="s">
        <v>19</v>
      </c>
      <c r="N85" s="226" t="s">
        <v>46</v>
      </c>
      <c r="O85" s="84"/>
      <c r="P85" s="227">
        <f>O85*H85</f>
        <v>0</v>
      </c>
      <c r="Q85" s="227">
        <v>0</v>
      </c>
      <c r="R85" s="227">
        <f>Q85*H85</f>
        <v>0</v>
      </c>
      <c r="S85" s="227">
        <v>0</v>
      </c>
      <c r="T85" s="228">
        <f>S85*H85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R85" s="229" t="s">
        <v>126</v>
      </c>
      <c r="AT85" s="229" t="s">
        <v>121</v>
      </c>
      <c r="AU85" s="229" t="s">
        <v>85</v>
      </c>
      <c r="AY85" s="17" t="s">
        <v>118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17" t="s">
        <v>83</v>
      </c>
      <c r="BK85" s="230">
        <f>ROUND(I85*H85,2)</f>
        <v>0</v>
      </c>
      <c r="BL85" s="17" t="s">
        <v>126</v>
      </c>
      <c r="BM85" s="229" t="s">
        <v>127</v>
      </c>
    </row>
    <row r="86" s="2" customFormat="1" ht="16.5" customHeight="1">
      <c r="A86" s="38"/>
      <c r="B86" s="39"/>
      <c r="C86" s="218" t="s">
        <v>85</v>
      </c>
      <c r="D86" s="218" t="s">
        <v>121</v>
      </c>
      <c r="E86" s="219" t="s">
        <v>128</v>
      </c>
      <c r="F86" s="220" t="s">
        <v>129</v>
      </c>
      <c r="G86" s="221" t="s">
        <v>124</v>
      </c>
      <c r="H86" s="222">
        <v>1</v>
      </c>
      <c r="I86" s="223"/>
      <c r="J86" s="224">
        <f>ROUND(I86*H86,2)</f>
        <v>0</v>
      </c>
      <c r="K86" s="220" t="s">
        <v>125</v>
      </c>
      <c r="L86" s="44"/>
      <c r="M86" s="225" t="s">
        <v>19</v>
      </c>
      <c r="N86" s="226" t="s">
        <v>46</v>
      </c>
      <c r="O86" s="84"/>
      <c r="P86" s="227">
        <f>O86*H86</f>
        <v>0</v>
      </c>
      <c r="Q86" s="227">
        <v>0</v>
      </c>
      <c r="R86" s="227">
        <f>Q86*H86</f>
        <v>0</v>
      </c>
      <c r="S86" s="227">
        <v>0</v>
      </c>
      <c r="T86" s="228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29" t="s">
        <v>126</v>
      </c>
      <c r="AT86" s="229" t="s">
        <v>121</v>
      </c>
      <c r="AU86" s="229" t="s">
        <v>85</v>
      </c>
      <c r="AY86" s="17" t="s">
        <v>118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17" t="s">
        <v>83</v>
      </c>
      <c r="BK86" s="230">
        <f>ROUND(I86*H86,2)</f>
        <v>0</v>
      </c>
      <c r="BL86" s="17" t="s">
        <v>126</v>
      </c>
      <c r="BM86" s="229" t="s">
        <v>130</v>
      </c>
    </row>
    <row r="87" s="2" customFormat="1" ht="16.5" customHeight="1">
      <c r="A87" s="38"/>
      <c r="B87" s="39"/>
      <c r="C87" s="218" t="s">
        <v>131</v>
      </c>
      <c r="D87" s="218" t="s">
        <v>121</v>
      </c>
      <c r="E87" s="219" t="s">
        <v>132</v>
      </c>
      <c r="F87" s="220" t="s">
        <v>133</v>
      </c>
      <c r="G87" s="221" t="s">
        <v>124</v>
      </c>
      <c r="H87" s="222">
        <v>1</v>
      </c>
      <c r="I87" s="223"/>
      <c r="J87" s="224">
        <f>ROUND(I87*H87,2)</f>
        <v>0</v>
      </c>
      <c r="K87" s="220" t="s">
        <v>125</v>
      </c>
      <c r="L87" s="44"/>
      <c r="M87" s="225" t="s">
        <v>19</v>
      </c>
      <c r="N87" s="226" t="s">
        <v>46</v>
      </c>
      <c r="O87" s="84"/>
      <c r="P87" s="227">
        <f>O87*H87</f>
        <v>0</v>
      </c>
      <c r="Q87" s="227">
        <v>0</v>
      </c>
      <c r="R87" s="227">
        <f>Q87*H87</f>
        <v>0</v>
      </c>
      <c r="S87" s="227">
        <v>0</v>
      </c>
      <c r="T87" s="228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9" t="s">
        <v>126</v>
      </c>
      <c r="AT87" s="229" t="s">
        <v>121</v>
      </c>
      <c r="AU87" s="229" t="s">
        <v>85</v>
      </c>
      <c r="AY87" s="17" t="s">
        <v>118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17" t="s">
        <v>83</v>
      </c>
      <c r="BK87" s="230">
        <f>ROUND(I87*H87,2)</f>
        <v>0</v>
      </c>
      <c r="BL87" s="17" t="s">
        <v>126</v>
      </c>
      <c r="BM87" s="229" t="s">
        <v>134</v>
      </c>
    </row>
    <row r="88" s="12" customFormat="1" ht="22.8" customHeight="1">
      <c r="A88" s="12"/>
      <c r="B88" s="202"/>
      <c r="C88" s="203"/>
      <c r="D88" s="204" t="s">
        <v>74</v>
      </c>
      <c r="E88" s="216" t="s">
        <v>135</v>
      </c>
      <c r="F88" s="216" t="s">
        <v>136</v>
      </c>
      <c r="G88" s="203"/>
      <c r="H88" s="203"/>
      <c r="I88" s="206"/>
      <c r="J88" s="217">
        <f>BK88</f>
        <v>0</v>
      </c>
      <c r="K88" s="203"/>
      <c r="L88" s="208"/>
      <c r="M88" s="209"/>
      <c r="N88" s="210"/>
      <c r="O88" s="210"/>
      <c r="P88" s="211">
        <f>SUM(P89:P91)</f>
        <v>0</v>
      </c>
      <c r="Q88" s="210"/>
      <c r="R88" s="211">
        <f>SUM(R89:R91)</f>
        <v>0</v>
      </c>
      <c r="S88" s="210"/>
      <c r="T88" s="212">
        <f>SUM(T89:T91)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3" t="s">
        <v>117</v>
      </c>
      <c r="AT88" s="214" t="s">
        <v>74</v>
      </c>
      <c r="AU88" s="214" t="s">
        <v>83</v>
      </c>
      <c r="AY88" s="213" t="s">
        <v>118</v>
      </c>
      <c r="BK88" s="215">
        <f>SUM(BK89:BK91)</f>
        <v>0</v>
      </c>
    </row>
    <row r="89" s="2" customFormat="1" ht="16.5" customHeight="1">
      <c r="A89" s="38"/>
      <c r="B89" s="39"/>
      <c r="C89" s="218" t="s">
        <v>137</v>
      </c>
      <c r="D89" s="218" t="s">
        <v>121</v>
      </c>
      <c r="E89" s="219" t="s">
        <v>138</v>
      </c>
      <c r="F89" s="220" t="s">
        <v>139</v>
      </c>
      <c r="G89" s="221" t="s">
        <v>124</v>
      </c>
      <c r="H89" s="222">
        <v>1</v>
      </c>
      <c r="I89" s="223"/>
      <c r="J89" s="224">
        <f>ROUND(I89*H89,2)</f>
        <v>0</v>
      </c>
      <c r="K89" s="220" t="s">
        <v>125</v>
      </c>
      <c r="L89" s="44"/>
      <c r="M89" s="225" t="s">
        <v>19</v>
      </c>
      <c r="N89" s="226" t="s">
        <v>46</v>
      </c>
      <c r="O89" s="84"/>
      <c r="P89" s="227">
        <f>O89*H89</f>
        <v>0</v>
      </c>
      <c r="Q89" s="227">
        <v>0</v>
      </c>
      <c r="R89" s="227">
        <f>Q89*H89</f>
        <v>0</v>
      </c>
      <c r="S89" s="227">
        <v>0</v>
      </c>
      <c r="T89" s="228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9" t="s">
        <v>126</v>
      </c>
      <c r="AT89" s="229" t="s">
        <v>121</v>
      </c>
      <c r="AU89" s="229" t="s">
        <v>85</v>
      </c>
      <c r="AY89" s="17" t="s">
        <v>118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17" t="s">
        <v>83</v>
      </c>
      <c r="BK89" s="230">
        <f>ROUND(I89*H89,2)</f>
        <v>0</v>
      </c>
      <c r="BL89" s="17" t="s">
        <v>126</v>
      </c>
      <c r="BM89" s="229" t="s">
        <v>140</v>
      </c>
    </row>
    <row r="90" s="2" customFormat="1" ht="16.5" customHeight="1">
      <c r="A90" s="38"/>
      <c r="B90" s="39"/>
      <c r="C90" s="218" t="s">
        <v>117</v>
      </c>
      <c r="D90" s="218" t="s">
        <v>121</v>
      </c>
      <c r="E90" s="219" t="s">
        <v>141</v>
      </c>
      <c r="F90" s="220" t="s">
        <v>142</v>
      </c>
      <c r="G90" s="221" t="s">
        <v>124</v>
      </c>
      <c r="H90" s="222">
        <v>1</v>
      </c>
      <c r="I90" s="223"/>
      <c r="J90" s="224">
        <f>ROUND(I90*H90,2)</f>
        <v>0</v>
      </c>
      <c r="K90" s="220" t="s">
        <v>125</v>
      </c>
      <c r="L90" s="44"/>
      <c r="M90" s="225" t="s">
        <v>19</v>
      </c>
      <c r="N90" s="226" t="s">
        <v>46</v>
      </c>
      <c r="O90" s="84"/>
      <c r="P90" s="227">
        <f>O90*H90</f>
        <v>0</v>
      </c>
      <c r="Q90" s="227">
        <v>0</v>
      </c>
      <c r="R90" s="227">
        <f>Q90*H90</f>
        <v>0</v>
      </c>
      <c r="S90" s="227">
        <v>0</v>
      </c>
      <c r="T90" s="228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29" t="s">
        <v>126</v>
      </c>
      <c r="AT90" s="229" t="s">
        <v>121</v>
      </c>
      <c r="AU90" s="229" t="s">
        <v>85</v>
      </c>
      <c r="AY90" s="17" t="s">
        <v>118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17" t="s">
        <v>83</v>
      </c>
      <c r="BK90" s="230">
        <f>ROUND(I90*H90,2)</f>
        <v>0</v>
      </c>
      <c r="BL90" s="17" t="s">
        <v>126</v>
      </c>
      <c r="BM90" s="229" t="s">
        <v>143</v>
      </c>
    </row>
    <row r="91" s="2" customFormat="1" ht="16.5" customHeight="1">
      <c r="A91" s="38"/>
      <c r="B91" s="39"/>
      <c r="C91" s="218" t="s">
        <v>144</v>
      </c>
      <c r="D91" s="218" t="s">
        <v>121</v>
      </c>
      <c r="E91" s="219" t="s">
        <v>145</v>
      </c>
      <c r="F91" s="220" t="s">
        <v>146</v>
      </c>
      <c r="G91" s="221" t="s">
        <v>124</v>
      </c>
      <c r="H91" s="222">
        <v>1</v>
      </c>
      <c r="I91" s="223"/>
      <c r="J91" s="224">
        <f>ROUND(I91*H91,2)</f>
        <v>0</v>
      </c>
      <c r="K91" s="220" t="s">
        <v>125</v>
      </c>
      <c r="L91" s="44"/>
      <c r="M91" s="231" t="s">
        <v>19</v>
      </c>
      <c r="N91" s="232" t="s">
        <v>46</v>
      </c>
      <c r="O91" s="233"/>
      <c r="P91" s="234">
        <f>O91*H91</f>
        <v>0</v>
      </c>
      <c r="Q91" s="234">
        <v>0</v>
      </c>
      <c r="R91" s="234">
        <f>Q91*H91</f>
        <v>0</v>
      </c>
      <c r="S91" s="234">
        <v>0</v>
      </c>
      <c r="T91" s="23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9" t="s">
        <v>126</v>
      </c>
      <c r="AT91" s="229" t="s">
        <v>121</v>
      </c>
      <c r="AU91" s="229" t="s">
        <v>85</v>
      </c>
      <c r="AY91" s="17" t="s">
        <v>118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17" t="s">
        <v>83</v>
      </c>
      <c r="BK91" s="230">
        <f>ROUND(I91*H91,2)</f>
        <v>0</v>
      </c>
      <c r="BL91" s="17" t="s">
        <v>126</v>
      </c>
      <c r="BM91" s="229" t="s">
        <v>147</v>
      </c>
    </row>
    <row r="92" s="2" customFormat="1" ht="6.96" customHeight="1">
      <c r="A92" s="38"/>
      <c r="B92" s="59"/>
      <c r="C92" s="60"/>
      <c r="D92" s="60"/>
      <c r="E92" s="60"/>
      <c r="F92" s="60"/>
      <c r="G92" s="60"/>
      <c r="H92" s="60"/>
      <c r="I92" s="166"/>
      <c r="J92" s="60"/>
      <c r="K92" s="60"/>
      <c r="L92" s="44"/>
      <c r="M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</sheetData>
  <sheetProtection sheet="1" autoFilter="0" formatColumns="0" formatRows="0" objects="1" scenarios="1" spinCount="100000" saltValue="UTJFSY1by2Y68PluBihSwMLWKU2ScBP2a6y+QLHiuAVVQ5c1NKkh4lOaKe2h8GvoOtrxo0sPl6/txqHh/OVFWw==" hashValue="7cYHIYkpWOkIE4kTAWlMosn6ZkiuZVyboQ21tcmUmqTyHqApbwrD2PTrs166VUN8rEgqTDT5cYPmFDrl5GhIDQ==" algorithmName="SHA-512" password="CC35"/>
  <autoFilter ref="C81:K91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85</v>
      </c>
    </row>
    <row r="4" s="1" customFormat="1" ht="24.96" customHeight="1">
      <c r="B4" s="20"/>
      <c r="D4" s="132" t="s">
        <v>92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Dětské hřiště Padělky - II. etapa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93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148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15. 5. 2018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">
        <v>27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30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31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29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33</v>
      </c>
      <c r="E20" s="38"/>
      <c r="F20" s="38"/>
      <c r="G20" s="38"/>
      <c r="H20" s="38"/>
      <c r="I20" s="140" t="s">
        <v>26</v>
      </c>
      <c r="J20" s="139" t="s">
        <v>34</v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35</v>
      </c>
      <c r="F21" s="38"/>
      <c r="G21" s="38"/>
      <c r="H21" s="38"/>
      <c r="I21" s="140" t="s">
        <v>29</v>
      </c>
      <c r="J21" s="139" t="s">
        <v>19</v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37</v>
      </c>
      <c r="E23" s="38"/>
      <c r="F23" s="38"/>
      <c r="G23" s="38"/>
      <c r="H23" s="38"/>
      <c r="I23" s="140" t="s">
        <v>26</v>
      </c>
      <c r="J23" s="139" t="s">
        <v>19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38</v>
      </c>
      <c r="F24" s="38"/>
      <c r="G24" s="38"/>
      <c r="H24" s="38"/>
      <c r="I24" s="140" t="s">
        <v>29</v>
      </c>
      <c r="J24" s="139" t="s">
        <v>19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39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41</v>
      </c>
      <c r="E30" s="38"/>
      <c r="F30" s="38"/>
      <c r="G30" s="38"/>
      <c r="H30" s="38"/>
      <c r="I30" s="136"/>
      <c r="J30" s="150">
        <f>ROUND(J87,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43</v>
      </c>
      <c r="G32" s="38"/>
      <c r="H32" s="38"/>
      <c r="I32" s="152" t="s">
        <v>42</v>
      </c>
      <c r="J32" s="151" t="s">
        <v>44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45</v>
      </c>
      <c r="E33" s="134" t="s">
        <v>46</v>
      </c>
      <c r="F33" s="154">
        <f>ROUND((SUM(BE87:BE112)),  2)</f>
        <v>0</v>
      </c>
      <c r="G33" s="38"/>
      <c r="H33" s="38"/>
      <c r="I33" s="155">
        <v>0.20999999999999999</v>
      </c>
      <c r="J33" s="154">
        <f>ROUND(((SUM(BE87:BE112))*I33),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47</v>
      </c>
      <c r="F34" s="154">
        <f>ROUND((SUM(BF87:BF112)),  2)</f>
        <v>0</v>
      </c>
      <c r="G34" s="38"/>
      <c r="H34" s="38"/>
      <c r="I34" s="155">
        <v>0.14999999999999999</v>
      </c>
      <c r="J34" s="154">
        <f>ROUND(((SUM(BF87:BF112))*I34),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48</v>
      </c>
      <c r="F35" s="154">
        <f>ROUND((SUM(BG87:BG112)),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49</v>
      </c>
      <c r="F36" s="154">
        <f>ROUND((SUM(BH87:BH112)),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50</v>
      </c>
      <c r="F37" s="154">
        <f>ROUND((SUM(BI87:BI112)),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Dětské hřiště Padělky - II. etapa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01 - Víceúčelové sportovní hřiště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140" t="s">
        <v>23</v>
      </c>
      <c r="J52" s="72" t="str">
        <f>IF(J12="","",J12)</f>
        <v>15. 5. 2018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Otrokovice</v>
      </c>
      <c r="G54" s="40"/>
      <c r="H54" s="40"/>
      <c r="I54" s="140" t="s">
        <v>33</v>
      </c>
      <c r="J54" s="36" t="str">
        <f>E21</f>
        <v>Eva Palová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140" t="s">
        <v>37</v>
      </c>
      <c r="J55" s="36" t="str">
        <f>E24</f>
        <v>Marek Pala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96</v>
      </c>
      <c r="D57" s="172"/>
      <c r="E57" s="172"/>
      <c r="F57" s="172"/>
      <c r="G57" s="172"/>
      <c r="H57" s="172"/>
      <c r="I57" s="173"/>
      <c r="J57" s="174" t="s">
        <v>97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73</v>
      </c>
      <c r="D59" s="40"/>
      <c r="E59" s="40"/>
      <c r="F59" s="40"/>
      <c r="G59" s="40"/>
      <c r="H59" s="40"/>
      <c r="I59" s="136"/>
      <c r="J59" s="102">
        <f>J87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76"/>
      <c r="C60" s="177"/>
      <c r="D60" s="178" t="s">
        <v>149</v>
      </c>
      <c r="E60" s="179"/>
      <c r="F60" s="179"/>
      <c r="G60" s="179"/>
      <c r="H60" s="179"/>
      <c r="I60" s="180"/>
      <c r="J60" s="181">
        <f>J88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84"/>
      <c r="D61" s="185" t="s">
        <v>150</v>
      </c>
      <c r="E61" s="186"/>
      <c r="F61" s="186"/>
      <c r="G61" s="186"/>
      <c r="H61" s="186"/>
      <c r="I61" s="187"/>
      <c r="J61" s="188">
        <f>J89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83"/>
      <c r="C62" s="184"/>
      <c r="D62" s="185" t="s">
        <v>151</v>
      </c>
      <c r="E62" s="186"/>
      <c r="F62" s="186"/>
      <c r="G62" s="186"/>
      <c r="H62" s="186"/>
      <c r="I62" s="187"/>
      <c r="J62" s="188">
        <f>J90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83"/>
      <c r="C63" s="184"/>
      <c r="D63" s="185" t="s">
        <v>152</v>
      </c>
      <c r="E63" s="186"/>
      <c r="F63" s="186"/>
      <c r="G63" s="186"/>
      <c r="H63" s="186"/>
      <c r="I63" s="187"/>
      <c r="J63" s="188">
        <f>J103</f>
        <v>0</v>
      </c>
      <c r="K63" s="184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84"/>
      <c r="D64" s="185" t="s">
        <v>153</v>
      </c>
      <c r="E64" s="186"/>
      <c r="F64" s="186"/>
      <c r="G64" s="186"/>
      <c r="H64" s="186"/>
      <c r="I64" s="187"/>
      <c r="J64" s="188">
        <f>J105</f>
        <v>0</v>
      </c>
      <c r="K64" s="184"/>
      <c r="L64" s="18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83"/>
      <c r="C65" s="184"/>
      <c r="D65" s="185" t="s">
        <v>154</v>
      </c>
      <c r="E65" s="186"/>
      <c r="F65" s="186"/>
      <c r="G65" s="186"/>
      <c r="H65" s="186"/>
      <c r="I65" s="187"/>
      <c r="J65" s="188">
        <f>J106</f>
        <v>0</v>
      </c>
      <c r="K65" s="184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155</v>
      </c>
      <c r="E66" s="179"/>
      <c r="F66" s="179"/>
      <c r="G66" s="179"/>
      <c r="H66" s="179"/>
      <c r="I66" s="180"/>
      <c r="J66" s="181">
        <f>J110</f>
        <v>0</v>
      </c>
      <c r="K66" s="177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84"/>
      <c r="D67" s="185" t="s">
        <v>156</v>
      </c>
      <c r="E67" s="186"/>
      <c r="F67" s="186"/>
      <c r="G67" s="186"/>
      <c r="H67" s="186"/>
      <c r="I67" s="187"/>
      <c r="J67" s="188">
        <f>J111</f>
        <v>0</v>
      </c>
      <c r="K67" s="184"/>
      <c r="L67" s="18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136"/>
      <c r="J68" s="40"/>
      <c r="K68" s="40"/>
      <c r="L68" s="137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166"/>
      <c r="J69" s="60"/>
      <c r="K69" s="60"/>
      <c r="L69" s="13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169"/>
      <c r="J73" s="62"/>
      <c r="K73" s="62"/>
      <c r="L73" s="13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102</v>
      </c>
      <c r="D74" s="40"/>
      <c r="E74" s="40"/>
      <c r="F74" s="40"/>
      <c r="G74" s="40"/>
      <c r="H74" s="40"/>
      <c r="I74" s="136"/>
      <c r="J74" s="40"/>
      <c r="K74" s="40"/>
      <c r="L74" s="13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136"/>
      <c r="J75" s="40"/>
      <c r="K75" s="40"/>
      <c r="L75" s="13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136"/>
      <c r="J76" s="40"/>
      <c r="K76" s="40"/>
      <c r="L76" s="13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70" t="str">
        <f>E7</f>
        <v>Dětské hřiště Padělky - II. etapa</v>
      </c>
      <c r="F77" s="32"/>
      <c r="G77" s="32"/>
      <c r="H77" s="32"/>
      <c r="I77" s="136"/>
      <c r="J77" s="40"/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93</v>
      </c>
      <c r="D78" s="40"/>
      <c r="E78" s="40"/>
      <c r="F78" s="40"/>
      <c r="G78" s="40"/>
      <c r="H78" s="40"/>
      <c r="I78" s="136"/>
      <c r="J78" s="40"/>
      <c r="K78" s="4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SO 01 - Víceúčelové sportovní hřiště</v>
      </c>
      <c r="F79" s="40"/>
      <c r="G79" s="40"/>
      <c r="H79" s="40"/>
      <c r="I79" s="136"/>
      <c r="J79" s="40"/>
      <c r="K79" s="40"/>
      <c r="L79" s="13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136"/>
      <c r="J80" s="40"/>
      <c r="K80" s="40"/>
      <c r="L80" s="13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 xml:space="preserve"> </v>
      </c>
      <c r="G81" s="40"/>
      <c r="H81" s="40"/>
      <c r="I81" s="140" t="s">
        <v>23</v>
      </c>
      <c r="J81" s="72" t="str">
        <f>IF(J12="","",J12)</f>
        <v>15. 5. 2018</v>
      </c>
      <c r="K81" s="40"/>
      <c r="L81" s="13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36"/>
      <c r="J82" s="40"/>
      <c r="K82" s="40"/>
      <c r="L82" s="13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>Město Otrokovice</v>
      </c>
      <c r="G83" s="40"/>
      <c r="H83" s="40"/>
      <c r="I83" s="140" t="s">
        <v>33</v>
      </c>
      <c r="J83" s="36" t="str">
        <f>E21</f>
        <v>Eva Palová</v>
      </c>
      <c r="K83" s="40"/>
      <c r="L83" s="13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31</v>
      </c>
      <c r="D84" s="40"/>
      <c r="E84" s="40"/>
      <c r="F84" s="27" t="str">
        <f>IF(E18="","",E18)</f>
        <v>Vyplň údaj</v>
      </c>
      <c r="G84" s="40"/>
      <c r="H84" s="40"/>
      <c r="I84" s="140" t="s">
        <v>37</v>
      </c>
      <c r="J84" s="36" t="str">
        <f>E24</f>
        <v>Marek Pala</v>
      </c>
      <c r="K84" s="40"/>
      <c r="L84" s="13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136"/>
      <c r="J85" s="40"/>
      <c r="K85" s="40"/>
      <c r="L85" s="13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90"/>
      <c r="B86" s="191"/>
      <c r="C86" s="192" t="s">
        <v>103</v>
      </c>
      <c r="D86" s="193" t="s">
        <v>60</v>
      </c>
      <c r="E86" s="193" t="s">
        <v>56</v>
      </c>
      <c r="F86" s="193" t="s">
        <v>57</v>
      </c>
      <c r="G86" s="193" t="s">
        <v>104</v>
      </c>
      <c r="H86" s="193" t="s">
        <v>105</v>
      </c>
      <c r="I86" s="194" t="s">
        <v>106</v>
      </c>
      <c r="J86" s="193" t="s">
        <v>97</v>
      </c>
      <c r="K86" s="195" t="s">
        <v>107</v>
      </c>
      <c r="L86" s="196"/>
      <c r="M86" s="92" t="s">
        <v>19</v>
      </c>
      <c r="N86" s="93" t="s">
        <v>45</v>
      </c>
      <c r="O86" s="93" t="s">
        <v>108</v>
      </c>
      <c r="P86" s="93" t="s">
        <v>109</v>
      </c>
      <c r="Q86" s="93" t="s">
        <v>110</v>
      </c>
      <c r="R86" s="93" t="s">
        <v>111</v>
      </c>
      <c r="S86" s="93" t="s">
        <v>112</v>
      </c>
      <c r="T86" s="94" t="s">
        <v>113</v>
      </c>
      <c r="U86" s="190"/>
      <c r="V86" s="190"/>
      <c r="W86" s="190"/>
      <c r="X86" s="190"/>
      <c r="Y86" s="190"/>
      <c r="Z86" s="190"/>
      <c r="AA86" s="190"/>
      <c r="AB86" s="190"/>
      <c r="AC86" s="190"/>
      <c r="AD86" s="190"/>
      <c r="AE86" s="190"/>
    </row>
    <row r="87" s="2" customFormat="1" ht="22.8" customHeight="1">
      <c r="A87" s="38"/>
      <c r="B87" s="39"/>
      <c r="C87" s="99" t="s">
        <v>114</v>
      </c>
      <c r="D87" s="40"/>
      <c r="E87" s="40"/>
      <c r="F87" s="40"/>
      <c r="G87" s="40"/>
      <c r="H87" s="40"/>
      <c r="I87" s="136"/>
      <c r="J87" s="197">
        <f>BK87</f>
        <v>0</v>
      </c>
      <c r="K87" s="40"/>
      <c r="L87" s="44"/>
      <c r="M87" s="95"/>
      <c r="N87" s="198"/>
      <c r="O87" s="96"/>
      <c r="P87" s="199">
        <f>P88+P110</f>
        <v>0</v>
      </c>
      <c r="Q87" s="96"/>
      <c r="R87" s="199">
        <f>R88+R110</f>
        <v>0</v>
      </c>
      <c r="S87" s="96"/>
      <c r="T87" s="200">
        <f>T88+T110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74</v>
      </c>
      <c r="AU87" s="17" t="s">
        <v>98</v>
      </c>
      <c r="BK87" s="201">
        <f>BK88+BK110</f>
        <v>0</v>
      </c>
    </row>
    <row r="88" s="12" customFormat="1" ht="25.92" customHeight="1">
      <c r="A88" s="12"/>
      <c r="B88" s="202"/>
      <c r="C88" s="203"/>
      <c r="D88" s="204" t="s">
        <v>74</v>
      </c>
      <c r="E88" s="205" t="s">
        <v>157</v>
      </c>
      <c r="F88" s="205" t="s">
        <v>158</v>
      </c>
      <c r="G88" s="203"/>
      <c r="H88" s="203"/>
      <c r="I88" s="206"/>
      <c r="J88" s="207">
        <f>BK88</f>
        <v>0</v>
      </c>
      <c r="K88" s="203"/>
      <c r="L88" s="208"/>
      <c r="M88" s="209"/>
      <c r="N88" s="210"/>
      <c r="O88" s="210"/>
      <c r="P88" s="211">
        <f>P89+P105</f>
        <v>0</v>
      </c>
      <c r="Q88" s="210"/>
      <c r="R88" s="211">
        <f>R89+R105</f>
        <v>0</v>
      </c>
      <c r="S88" s="210"/>
      <c r="T88" s="212">
        <f>T89+T105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3" t="s">
        <v>83</v>
      </c>
      <c r="AT88" s="214" t="s">
        <v>74</v>
      </c>
      <c r="AU88" s="214" t="s">
        <v>75</v>
      </c>
      <c r="AY88" s="213" t="s">
        <v>118</v>
      </c>
      <c r="BK88" s="215">
        <f>BK89+BK105</f>
        <v>0</v>
      </c>
    </row>
    <row r="89" s="12" customFormat="1" ht="22.8" customHeight="1">
      <c r="A89" s="12"/>
      <c r="B89" s="202"/>
      <c r="C89" s="203"/>
      <c r="D89" s="204" t="s">
        <v>74</v>
      </c>
      <c r="E89" s="216" t="s">
        <v>117</v>
      </c>
      <c r="F89" s="216" t="s">
        <v>159</v>
      </c>
      <c r="G89" s="203"/>
      <c r="H89" s="203"/>
      <c r="I89" s="206"/>
      <c r="J89" s="217">
        <f>BK89</f>
        <v>0</v>
      </c>
      <c r="K89" s="203"/>
      <c r="L89" s="208"/>
      <c r="M89" s="209"/>
      <c r="N89" s="210"/>
      <c r="O89" s="210"/>
      <c r="P89" s="211">
        <f>P90+P103</f>
        <v>0</v>
      </c>
      <c r="Q89" s="210"/>
      <c r="R89" s="211">
        <f>R90+R103</f>
        <v>0</v>
      </c>
      <c r="S89" s="210"/>
      <c r="T89" s="212">
        <f>T90+T103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3" t="s">
        <v>83</v>
      </c>
      <c r="AT89" s="214" t="s">
        <v>74</v>
      </c>
      <c r="AU89" s="214" t="s">
        <v>83</v>
      </c>
      <c r="AY89" s="213" t="s">
        <v>118</v>
      </c>
      <c r="BK89" s="215">
        <f>BK90+BK103</f>
        <v>0</v>
      </c>
    </row>
    <row r="90" s="12" customFormat="1" ht="20.88" customHeight="1">
      <c r="A90" s="12"/>
      <c r="B90" s="202"/>
      <c r="C90" s="203"/>
      <c r="D90" s="204" t="s">
        <v>74</v>
      </c>
      <c r="E90" s="216" t="s">
        <v>160</v>
      </c>
      <c r="F90" s="216" t="s">
        <v>161</v>
      </c>
      <c r="G90" s="203"/>
      <c r="H90" s="203"/>
      <c r="I90" s="206"/>
      <c r="J90" s="217">
        <f>BK90</f>
        <v>0</v>
      </c>
      <c r="K90" s="203"/>
      <c r="L90" s="208"/>
      <c r="M90" s="209"/>
      <c r="N90" s="210"/>
      <c r="O90" s="210"/>
      <c r="P90" s="211">
        <f>SUM(P91:P102)</f>
        <v>0</v>
      </c>
      <c r="Q90" s="210"/>
      <c r="R90" s="211">
        <f>SUM(R91:R102)</f>
        <v>0</v>
      </c>
      <c r="S90" s="210"/>
      <c r="T90" s="212">
        <f>SUM(T91:T102)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3" t="s">
        <v>83</v>
      </c>
      <c r="AT90" s="214" t="s">
        <v>74</v>
      </c>
      <c r="AU90" s="214" t="s">
        <v>85</v>
      </c>
      <c r="AY90" s="213" t="s">
        <v>118</v>
      </c>
      <c r="BK90" s="215">
        <f>SUM(BK91:BK102)</f>
        <v>0</v>
      </c>
    </row>
    <row r="91" s="2" customFormat="1" ht="33" customHeight="1">
      <c r="A91" s="38"/>
      <c r="B91" s="39"/>
      <c r="C91" s="218" t="s">
        <v>83</v>
      </c>
      <c r="D91" s="218" t="s">
        <v>121</v>
      </c>
      <c r="E91" s="219" t="s">
        <v>162</v>
      </c>
      <c r="F91" s="220" t="s">
        <v>163</v>
      </c>
      <c r="G91" s="221" t="s">
        <v>164</v>
      </c>
      <c r="H91" s="222">
        <v>968</v>
      </c>
      <c r="I91" s="223"/>
      <c r="J91" s="224">
        <f>ROUND(I91*H91,2)</f>
        <v>0</v>
      </c>
      <c r="K91" s="220" t="s">
        <v>19</v>
      </c>
      <c r="L91" s="44"/>
      <c r="M91" s="225" t="s">
        <v>19</v>
      </c>
      <c r="N91" s="226" t="s">
        <v>46</v>
      </c>
      <c r="O91" s="84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29" t="s">
        <v>137</v>
      </c>
      <c r="AT91" s="229" t="s">
        <v>121</v>
      </c>
      <c r="AU91" s="229" t="s">
        <v>131</v>
      </c>
      <c r="AY91" s="17" t="s">
        <v>118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17" t="s">
        <v>83</v>
      </c>
      <c r="BK91" s="230">
        <f>ROUND(I91*H91,2)</f>
        <v>0</v>
      </c>
      <c r="BL91" s="17" t="s">
        <v>137</v>
      </c>
      <c r="BM91" s="229" t="s">
        <v>165</v>
      </c>
    </row>
    <row r="92" s="13" customFormat="1">
      <c r="A92" s="13"/>
      <c r="B92" s="236"/>
      <c r="C92" s="237"/>
      <c r="D92" s="238" t="s">
        <v>166</v>
      </c>
      <c r="E92" s="239" t="s">
        <v>19</v>
      </c>
      <c r="F92" s="240" t="s">
        <v>167</v>
      </c>
      <c r="G92" s="237"/>
      <c r="H92" s="239" t="s">
        <v>19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6" t="s">
        <v>166</v>
      </c>
      <c r="AU92" s="246" t="s">
        <v>131</v>
      </c>
      <c r="AV92" s="13" t="s">
        <v>83</v>
      </c>
      <c r="AW92" s="13" t="s">
        <v>36</v>
      </c>
      <c r="AX92" s="13" t="s">
        <v>75</v>
      </c>
      <c r="AY92" s="246" t="s">
        <v>118</v>
      </c>
    </row>
    <row r="93" s="14" customFormat="1">
      <c r="A93" s="14"/>
      <c r="B93" s="247"/>
      <c r="C93" s="248"/>
      <c r="D93" s="238" t="s">
        <v>166</v>
      </c>
      <c r="E93" s="249" t="s">
        <v>19</v>
      </c>
      <c r="F93" s="250" t="s">
        <v>168</v>
      </c>
      <c r="G93" s="248"/>
      <c r="H93" s="251">
        <v>968</v>
      </c>
      <c r="I93" s="252"/>
      <c r="J93" s="248"/>
      <c r="K93" s="248"/>
      <c r="L93" s="253"/>
      <c r="M93" s="254"/>
      <c r="N93" s="255"/>
      <c r="O93" s="255"/>
      <c r="P93" s="255"/>
      <c r="Q93" s="255"/>
      <c r="R93" s="255"/>
      <c r="S93" s="255"/>
      <c r="T93" s="256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7" t="s">
        <v>166</v>
      </c>
      <c r="AU93" s="257" t="s">
        <v>131</v>
      </c>
      <c r="AV93" s="14" t="s">
        <v>85</v>
      </c>
      <c r="AW93" s="14" t="s">
        <v>36</v>
      </c>
      <c r="AX93" s="14" t="s">
        <v>75</v>
      </c>
      <c r="AY93" s="257" t="s">
        <v>118</v>
      </c>
    </row>
    <row r="94" s="2" customFormat="1" ht="16.5" customHeight="1">
      <c r="A94" s="38"/>
      <c r="B94" s="39"/>
      <c r="C94" s="218" t="s">
        <v>85</v>
      </c>
      <c r="D94" s="218" t="s">
        <v>121</v>
      </c>
      <c r="E94" s="219" t="s">
        <v>169</v>
      </c>
      <c r="F94" s="220" t="s">
        <v>170</v>
      </c>
      <c r="G94" s="221" t="s">
        <v>171</v>
      </c>
      <c r="H94" s="222">
        <v>464.73000000000002</v>
      </c>
      <c r="I94" s="223"/>
      <c r="J94" s="224">
        <f>ROUND(I94*H94,2)</f>
        <v>0</v>
      </c>
      <c r="K94" s="220" t="s">
        <v>19</v>
      </c>
      <c r="L94" s="44"/>
      <c r="M94" s="225" t="s">
        <v>19</v>
      </c>
      <c r="N94" s="226" t="s">
        <v>46</v>
      </c>
      <c r="O94" s="84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9" t="s">
        <v>137</v>
      </c>
      <c r="AT94" s="229" t="s">
        <v>121</v>
      </c>
      <c r="AU94" s="229" t="s">
        <v>131</v>
      </c>
      <c r="AY94" s="17" t="s">
        <v>118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17" t="s">
        <v>83</v>
      </c>
      <c r="BK94" s="230">
        <f>ROUND(I94*H94,2)</f>
        <v>0</v>
      </c>
      <c r="BL94" s="17" t="s">
        <v>137</v>
      </c>
      <c r="BM94" s="229" t="s">
        <v>172</v>
      </c>
    </row>
    <row r="95" s="13" customFormat="1">
      <c r="A95" s="13"/>
      <c r="B95" s="236"/>
      <c r="C95" s="237"/>
      <c r="D95" s="238" t="s">
        <v>166</v>
      </c>
      <c r="E95" s="239" t="s">
        <v>19</v>
      </c>
      <c r="F95" s="240" t="s">
        <v>173</v>
      </c>
      <c r="G95" s="237"/>
      <c r="H95" s="239" t="s">
        <v>19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6" t="s">
        <v>166</v>
      </c>
      <c r="AU95" s="246" t="s">
        <v>131</v>
      </c>
      <c r="AV95" s="13" t="s">
        <v>83</v>
      </c>
      <c r="AW95" s="13" t="s">
        <v>36</v>
      </c>
      <c r="AX95" s="13" t="s">
        <v>75</v>
      </c>
      <c r="AY95" s="246" t="s">
        <v>118</v>
      </c>
    </row>
    <row r="96" s="14" customFormat="1">
      <c r="A96" s="14"/>
      <c r="B96" s="247"/>
      <c r="C96" s="248"/>
      <c r="D96" s="238" t="s">
        <v>166</v>
      </c>
      <c r="E96" s="249" t="s">
        <v>19</v>
      </c>
      <c r="F96" s="250" t="s">
        <v>174</v>
      </c>
      <c r="G96" s="248"/>
      <c r="H96" s="251">
        <v>146.08000000000001</v>
      </c>
      <c r="I96" s="252"/>
      <c r="J96" s="248"/>
      <c r="K96" s="248"/>
      <c r="L96" s="253"/>
      <c r="M96" s="254"/>
      <c r="N96" s="255"/>
      <c r="O96" s="255"/>
      <c r="P96" s="255"/>
      <c r="Q96" s="255"/>
      <c r="R96" s="255"/>
      <c r="S96" s="255"/>
      <c r="T96" s="256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7" t="s">
        <v>166</v>
      </c>
      <c r="AU96" s="257" t="s">
        <v>131</v>
      </c>
      <c r="AV96" s="14" t="s">
        <v>85</v>
      </c>
      <c r="AW96" s="14" t="s">
        <v>36</v>
      </c>
      <c r="AX96" s="14" t="s">
        <v>75</v>
      </c>
      <c r="AY96" s="257" t="s">
        <v>118</v>
      </c>
    </row>
    <row r="97" s="13" customFormat="1">
      <c r="A97" s="13"/>
      <c r="B97" s="236"/>
      <c r="C97" s="237"/>
      <c r="D97" s="238" t="s">
        <v>166</v>
      </c>
      <c r="E97" s="239" t="s">
        <v>19</v>
      </c>
      <c r="F97" s="240" t="s">
        <v>175</v>
      </c>
      <c r="G97" s="237"/>
      <c r="H97" s="239" t="s">
        <v>19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6" t="s">
        <v>166</v>
      </c>
      <c r="AU97" s="246" t="s">
        <v>131</v>
      </c>
      <c r="AV97" s="13" t="s">
        <v>83</v>
      </c>
      <c r="AW97" s="13" t="s">
        <v>36</v>
      </c>
      <c r="AX97" s="13" t="s">
        <v>75</v>
      </c>
      <c r="AY97" s="246" t="s">
        <v>118</v>
      </c>
    </row>
    <row r="98" s="14" customFormat="1">
      <c r="A98" s="14"/>
      <c r="B98" s="247"/>
      <c r="C98" s="248"/>
      <c r="D98" s="238" t="s">
        <v>166</v>
      </c>
      <c r="E98" s="249" t="s">
        <v>19</v>
      </c>
      <c r="F98" s="250" t="s">
        <v>176</v>
      </c>
      <c r="G98" s="248"/>
      <c r="H98" s="251">
        <v>86.25</v>
      </c>
      <c r="I98" s="252"/>
      <c r="J98" s="248"/>
      <c r="K98" s="248"/>
      <c r="L98" s="253"/>
      <c r="M98" s="254"/>
      <c r="N98" s="255"/>
      <c r="O98" s="255"/>
      <c r="P98" s="255"/>
      <c r="Q98" s="255"/>
      <c r="R98" s="255"/>
      <c r="S98" s="255"/>
      <c r="T98" s="256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7" t="s">
        <v>166</v>
      </c>
      <c r="AU98" s="257" t="s">
        <v>131</v>
      </c>
      <c r="AV98" s="14" t="s">
        <v>85</v>
      </c>
      <c r="AW98" s="14" t="s">
        <v>36</v>
      </c>
      <c r="AX98" s="14" t="s">
        <v>75</v>
      </c>
      <c r="AY98" s="257" t="s">
        <v>118</v>
      </c>
    </row>
    <row r="99" s="13" customFormat="1">
      <c r="A99" s="13"/>
      <c r="B99" s="236"/>
      <c r="C99" s="237"/>
      <c r="D99" s="238" t="s">
        <v>166</v>
      </c>
      <c r="E99" s="239" t="s">
        <v>19</v>
      </c>
      <c r="F99" s="240" t="s">
        <v>177</v>
      </c>
      <c r="G99" s="237"/>
      <c r="H99" s="239" t="s">
        <v>19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6" t="s">
        <v>166</v>
      </c>
      <c r="AU99" s="246" t="s">
        <v>131</v>
      </c>
      <c r="AV99" s="13" t="s">
        <v>83</v>
      </c>
      <c r="AW99" s="13" t="s">
        <v>36</v>
      </c>
      <c r="AX99" s="13" t="s">
        <v>75</v>
      </c>
      <c r="AY99" s="246" t="s">
        <v>118</v>
      </c>
    </row>
    <row r="100" s="14" customFormat="1">
      <c r="A100" s="14"/>
      <c r="B100" s="247"/>
      <c r="C100" s="248"/>
      <c r="D100" s="238" t="s">
        <v>166</v>
      </c>
      <c r="E100" s="249" t="s">
        <v>19</v>
      </c>
      <c r="F100" s="250" t="s">
        <v>178</v>
      </c>
      <c r="G100" s="248"/>
      <c r="H100" s="251">
        <v>178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7" t="s">
        <v>166</v>
      </c>
      <c r="AU100" s="257" t="s">
        <v>131</v>
      </c>
      <c r="AV100" s="14" t="s">
        <v>85</v>
      </c>
      <c r="AW100" s="14" t="s">
        <v>36</v>
      </c>
      <c r="AX100" s="14" t="s">
        <v>75</v>
      </c>
      <c r="AY100" s="257" t="s">
        <v>118</v>
      </c>
    </row>
    <row r="101" s="13" customFormat="1">
      <c r="A101" s="13"/>
      <c r="B101" s="236"/>
      <c r="C101" s="237"/>
      <c r="D101" s="238" t="s">
        <v>166</v>
      </c>
      <c r="E101" s="239" t="s">
        <v>19</v>
      </c>
      <c r="F101" s="240" t="s">
        <v>179</v>
      </c>
      <c r="G101" s="237"/>
      <c r="H101" s="239" t="s">
        <v>19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6" t="s">
        <v>166</v>
      </c>
      <c r="AU101" s="246" t="s">
        <v>131</v>
      </c>
      <c r="AV101" s="13" t="s">
        <v>83</v>
      </c>
      <c r="AW101" s="13" t="s">
        <v>36</v>
      </c>
      <c r="AX101" s="13" t="s">
        <v>75</v>
      </c>
      <c r="AY101" s="246" t="s">
        <v>118</v>
      </c>
    </row>
    <row r="102" s="14" customFormat="1">
      <c r="A102" s="14"/>
      <c r="B102" s="247"/>
      <c r="C102" s="248"/>
      <c r="D102" s="238" t="s">
        <v>166</v>
      </c>
      <c r="E102" s="249" t="s">
        <v>19</v>
      </c>
      <c r="F102" s="250" t="s">
        <v>180</v>
      </c>
      <c r="G102" s="248"/>
      <c r="H102" s="251">
        <v>54.399999999999999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7" t="s">
        <v>166</v>
      </c>
      <c r="AU102" s="257" t="s">
        <v>131</v>
      </c>
      <c r="AV102" s="14" t="s">
        <v>85</v>
      </c>
      <c r="AW102" s="14" t="s">
        <v>36</v>
      </c>
      <c r="AX102" s="14" t="s">
        <v>75</v>
      </c>
      <c r="AY102" s="257" t="s">
        <v>118</v>
      </c>
    </row>
    <row r="103" s="12" customFormat="1" ht="20.88" customHeight="1">
      <c r="A103" s="12"/>
      <c r="B103" s="202"/>
      <c r="C103" s="203"/>
      <c r="D103" s="204" t="s">
        <v>74</v>
      </c>
      <c r="E103" s="216" t="s">
        <v>181</v>
      </c>
      <c r="F103" s="216" t="s">
        <v>182</v>
      </c>
      <c r="G103" s="203"/>
      <c r="H103" s="203"/>
      <c r="I103" s="206"/>
      <c r="J103" s="217">
        <f>BK103</f>
        <v>0</v>
      </c>
      <c r="K103" s="203"/>
      <c r="L103" s="208"/>
      <c r="M103" s="209"/>
      <c r="N103" s="210"/>
      <c r="O103" s="210"/>
      <c r="P103" s="211">
        <f>P104</f>
        <v>0</v>
      </c>
      <c r="Q103" s="210"/>
      <c r="R103" s="211">
        <f>R104</f>
        <v>0</v>
      </c>
      <c r="S103" s="210"/>
      <c r="T103" s="212">
        <f>T104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3" t="s">
        <v>83</v>
      </c>
      <c r="AT103" s="214" t="s">
        <v>74</v>
      </c>
      <c r="AU103" s="214" t="s">
        <v>85</v>
      </c>
      <c r="AY103" s="213" t="s">
        <v>118</v>
      </c>
      <c r="BK103" s="215">
        <f>BK104</f>
        <v>0</v>
      </c>
    </row>
    <row r="104" s="2" customFormat="1" ht="21.75" customHeight="1">
      <c r="A104" s="38"/>
      <c r="B104" s="39"/>
      <c r="C104" s="218" t="s">
        <v>131</v>
      </c>
      <c r="D104" s="218" t="s">
        <v>121</v>
      </c>
      <c r="E104" s="219" t="s">
        <v>183</v>
      </c>
      <c r="F104" s="220" t="s">
        <v>184</v>
      </c>
      <c r="G104" s="221" t="s">
        <v>185</v>
      </c>
      <c r="H104" s="222">
        <v>8</v>
      </c>
      <c r="I104" s="223"/>
      <c r="J104" s="224">
        <f>ROUND(I104*H104,2)</f>
        <v>0</v>
      </c>
      <c r="K104" s="220" t="s">
        <v>19</v>
      </c>
      <c r="L104" s="44"/>
      <c r="M104" s="225" t="s">
        <v>19</v>
      </c>
      <c r="N104" s="226" t="s">
        <v>46</v>
      </c>
      <c r="O104" s="84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9" t="s">
        <v>137</v>
      </c>
      <c r="AT104" s="229" t="s">
        <v>121</v>
      </c>
      <c r="AU104" s="229" t="s">
        <v>131</v>
      </c>
      <c r="AY104" s="17" t="s">
        <v>118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17" t="s">
        <v>83</v>
      </c>
      <c r="BK104" s="230">
        <f>ROUND(I104*H104,2)</f>
        <v>0</v>
      </c>
      <c r="BL104" s="17" t="s">
        <v>137</v>
      </c>
      <c r="BM104" s="229" t="s">
        <v>186</v>
      </c>
    </row>
    <row r="105" s="12" customFormat="1" ht="22.8" customHeight="1">
      <c r="A105" s="12"/>
      <c r="B105" s="202"/>
      <c r="C105" s="203"/>
      <c r="D105" s="204" t="s">
        <v>74</v>
      </c>
      <c r="E105" s="216" t="s">
        <v>187</v>
      </c>
      <c r="F105" s="216" t="s">
        <v>188</v>
      </c>
      <c r="G105" s="203"/>
      <c r="H105" s="203"/>
      <c r="I105" s="206"/>
      <c r="J105" s="217">
        <f>BK105</f>
        <v>0</v>
      </c>
      <c r="K105" s="203"/>
      <c r="L105" s="208"/>
      <c r="M105" s="209"/>
      <c r="N105" s="210"/>
      <c r="O105" s="210"/>
      <c r="P105" s="211">
        <f>P106</f>
        <v>0</v>
      </c>
      <c r="Q105" s="210"/>
      <c r="R105" s="211">
        <f>R106</f>
        <v>0</v>
      </c>
      <c r="S105" s="210"/>
      <c r="T105" s="212">
        <f>T106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3" t="s">
        <v>83</v>
      </c>
      <c r="AT105" s="214" t="s">
        <v>74</v>
      </c>
      <c r="AU105" s="214" t="s">
        <v>83</v>
      </c>
      <c r="AY105" s="213" t="s">
        <v>118</v>
      </c>
      <c r="BK105" s="215">
        <f>BK106</f>
        <v>0</v>
      </c>
    </row>
    <row r="106" s="12" customFormat="1" ht="20.88" customHeight="1">
      <c r="A106" s="12"/>
      <c r="B106" s="202"/>
      <c r="C106" s="203"/>
      <c r="D106" s="204" t="s">
        <v>74</v>
      </c>
      <c r="E106" s="216" t="s">
        <v>189</v>
      </c>
      <c r="F106" s="216" t="s">
        <v>190</v>
      </c>
      <c r="G106" s="203"/>
      <c r="H106" s="203"/>
      <c r="I106" s="206"/>
      <c r="J106" s="217">
        <f>BK106</f>
        <v>0</v>
      </c>
      <c r="K106" s="203"/>
      <c r="L106" s="208"/>
      <c r="M106" s="209"/>
      <c r="N106" s="210"/>
      <c r="O106" s="210"/>
      <c r="P106" s="211">
        <f>SUM(P107:P109)</f>
        <v>0</v>
      </c>
      <c r="Q106" s="210"/>
      <c r="R106" s="211">
        <f>SUM(R107:R109)</f>
        <v>0</v>
      </c>
      <c r="S106" s="210"/>
      <c r="T106" s="212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3" t="s">
        <v>83</v>
      </c>
      <c r="AT106" s="214" t="s">
        <v>74</v>
      </c>
      <c r="AU106" s="214" t="s">
        <v>85</v>
      </c>
      <c r="AY106" s="213" t="s">
        <v>118</v>
      </c>
      <c r="BK106" s="215">
        <f>SUM(BK107:BK109)</f>
        <v>0</v>
      </c>
    </row>
    <row r="107" s="2" customFormat="1" ht="21.75" customHeight="1">
      <c r="A107" s="38"/>
      <c r="B107" s="39"/>
      <c r="C107" s="218" t="s">
        <v>137</v>
      </c>
      <c r="D107" s="218" t="s">
        <v>121</v>
      </c>
      <c r="E107" s="219" t="s">
        <v>191</v>
      </c>
      <c r="F107" s="220" t="s">
        <v>192</v>
      </c>
      <c r="G107" s="221" t="s">
        <v>164</v>
      </c>
      <c r="H107" s="222">
        <v>968</v>
      </c>
      <c r="I107" s="223"/>
      <c r="J107" s="224">
        <f>ROUND(I107*H107,2)</f>
        <v>0</v>
      </c>
      <c r="K107" s="220" t="s">
        <v>193</v>
      </c>
      <c r="L107" s="44"/>
      <c r="M107" s="225" t="s">
        <v>19</v>
      </c>
      <c r="N107" s="226" t="s">
        <v>46</v>
      </c>
      <c r="O107" s="84"/>
      <c r="P107" s="227">
        <f>O107*H107</f>
        <v>0</v>
      </c>
      <c r="Q107" s="227">
        <v>0</v>
      </c>
      <c r="R107" s="227">
        <f>Q107*H107</f>
        <v>0</v>
      </c>
      <c r="S107" s="227">
        <v>0</v>
      </c>
      <c r="T107" s="228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9" t="s">
        <v>137</v>
      </c>
      <c r="AT107" s="229" t="s">
        <v>121</v>
      </c>
      <c r="AU107" s="229" t="s">
        <v>131</v>
      </c>
      <c r="AY107" s="17" t="s">
        <v>118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17" t="s">
        <v>83</v>
      </c>
      <c r="BK107" s="230">
        <f>ROUND(I107*H107,2)</f>
        <v>0</v>
      </c>
      <c r="BL107" s="17" t="s">
        <v>137</v>
      </c>
      <c r="BM107" s="229" t="s">
        <v>194</v>
      </c>
    </row>
    <row r="108" s="13" customFormat="1">
      <c r="A108" s="13"/>
      <c r="B108" s="236"/>
      <c r="C108" s="237"/>
      <c r="D108" s="238" t="s">
        <v>166</v>
      </c>
      <c r="E108" s="239" t="s">
        <v>19</v>
      </c>
      <c r="F108" s="240" t="s">
        <v>167</v>
      </c>
      <c r="G108" s="237"/>
      <c r="H108" s="239" t="s">
        <v>19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166</v>
      </c>
      <c r="AU108" s="246" t="s">
        <v>131</v>
      </c>
      <c r="AV108" s="13" t="s">
        <v>83</v>
      </c>
      <c r="AW108" s="13" t="s">
        <v>36</v>
      </c>
      <c r="AX108" s="13" t="s">
        <v>75</v>
      </c>
      <c r="AY108" s="246" t="s">
        <v>118</v>
      </c>
    </row>
    <row r="109" s="14" customFormat="1">
      <c r="A109" s="14"/>
      <c r="B109" s="247"/>
      <c r="C109" s="248"/>
      <c r="D109" s="238" t="s">
        <v>166</v>
      </c>
      <c r="E109" s="249" t="s">
        <v>19</v>
      </c>
      <c r="F109" s="250" t="s">
        <v>168</v>
      </c>
      <c r="G109" s="248"/>
      <c r="H109" s="251">
        <v>968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7" t="s">
        <v>166</v>
      </c>
      <c r="AU109" s="257" t="s">
        <v>131</v>
      </c>
      <c r="AV109" s="14" t="s">
        <v>85</v>
      </c>
      <c r="AW109" s="14" t="s">
        <v>36</v>
      </c>
      <c r="AX109" s="14" t="s">
        <v>75</v>
      </c>
      <c r="AY109" s="257" t="s">
        <v>118</v>
      </c>
    </row>
    <row r="110" s="12" customFormat="1" ht="25.92" customHeight="1">
      <c r="A110" s="12"/>
      <c r="B110" s="202"/>
      <c r="C110" s="203"/>
      <c r="D110" s="204" t="s">
        <v>74</v>
      </c>
      <c r="E110" s="205" t="s">
        <v>195</v>
      </c>
      <c r="F110" s="205" t="s">
        <v>196</v>
      </c>
      <c r="G110" s="203"/>
      <c r="H110" s="203"/>
      <c r="I110" s="206"/>
      <c r="J110" s="207">
        <f>BK110</f>
        <v>0</v>
      </c>
      <c r="K110" s="203"/>
      <c r="L110" s="208"/>
      <c r="M110" s="209"/>
      <c r="N110" s="210"/>
      <c r="O110" s="210"/>
      <c r="P110" s="211">
        <f>P111</f>
        <v>0</v>
      </c>
      <c r="Q110" s="210"/>
      <c r="R110" s="211">
        <f>R111</f>
        <v>0</v>
      </c>
      <c r="S110" s="210"/>
      <c r="T110" s="212">
        <f>T111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3" t="s">
        <v>85</v>
      </c>
      <c r="AT110" s="214" t="s">
        <v>74</v>
      </c>
      <c r="AU110" s="214" t="s">
        <v>75</v>
      </c>
      <c r="AY110" s="213" t="s">
        <v>118</v>
      </c>
      <c r="BK110" s="215">
        <f>BK111</f>
        <v>0</v>
      </c>
    </row>
    <row r="111" s="12" customFormat="1" ht="22.8" customHeight="1">
      <c r="A111" s="12"/>
      <c r="B111" s="202"/>
      <c r="C111" s="203"/>
      <c r="D111" s="204" t="s">
        <v>74</v>
      </c>
      <c r="E111" s="216" t="s">
        <v>197</v>
      </c>
      <c r="F111" s="216" t="s">
        <v>198</v>
      </c>
      <c r="G111" s="203"/>
      <c r="H111" s="203"/>
      <c r="I111" s="206"/>
      <c r="J111" s="217">
        <f>BK111</f>
        <v>0</v>
      </c>
      <c r="K111" s="203"/>
      <c r="L111" s="208"/>
      <c r="M111" s="209"/>
      <c r="N111" s="210"/>
      <c r="O111" s="210"/>
      <c r="P111" s="211">
        <f>P112</f>
        <v>0</v>
      </c>
      <c r="Q111" s="210"/>
      <c r="R111" s="211">
        <f>R112</f>
        <v>0</v>
      </c>
      <c r="S111" s="210"/>
      <c r="T111" s="212">
        <f>T112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13" t="s">
        <v>85</v>
      </c>
      <c r="AT111" s="214" t="s">
        <v>74</v>
      </c>
      <c r="AU111" s="214" t="s">
        <v>83</v>
      </c>
      <c r="AY111" s="213" t="s">
        <v>118</v>
      </c>
      <c r="BK111" s="215">
        <f>BK112</f>
        <v>0</v>
      </c>
    </row>
    <row r="112" s="2" customFormat="1" ht="21.75" customHeight="1">
      <c r="A112" s="38"/>
      <c r="B112" s="39"/>
      <c r="C112" s="218" t="s">
        <v>117</v>
      </c>
      <c r="D112" s="218" t="s">
        <v>121</v>
      </c>
      <c r="E112" s="219" t="s">
        <v>199</v>
      </c>
      <c r="F112" s="220" t="s">
        <v>200</v>
      </c>
      <c r="G112" s="221" t="s">
        <v>201</v>
      </c>
      <c r="H112" s="222">
        <v>5</v>
      </c>
      <c r="I112" s="223"/>
      <c r="J112" s="224">
        <f>ROUND(I112*H112,2)</f>
        <v>0</v>
      </c>
      <c r="K112" s="220" t="s">
        <v>19</v>
      </c>
      <c r="L112" s="44"/>
      <c r="M112" s="231" t="s">
        <v>19</v>
      </c>
      <c r="N112" s="232" t="s">
        <v>46</v>
      </c>
      <c r="O112" s="233"/>
      <c r="P112" s="234">
        <f>O112*H112</f>
        <v>0</v>
      </c>
      <c r="Q112" s="234">
        <v>0</v>
      </c>
      <c r="R112" s="234">
        <f>Q112*H112</f>
        <v>0</v>
      </c>
      <c r="S112" s="234">
        <v>0</v>
      </c>
      <c r="T112" s="23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9" t="s">
        <v>202</v>
      </c>
      <c r="AT112" s="229" t="s">
        <v>121</v>
      </c>
      <c r="AU112" s="229" t="s">
        <v>85</v>
      </c>
      <c r="AY112" s="17" t="s">
        <v>118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17" t="s">
        <v>83</v>
      </c>
      <c r="BK112" s="230">
        <f>ROUND(I112*H112,2)</f>
        <v>0</v>
      </c>
      <c r="BL112" s="17" t="s">
        <v>202</v>
      </c>
      <c r="BM112" s="229" t="s">
        <v>203</v>
      </c>
    </row>
    <row r="113" s="2" customFormat="1" ht="6.96" customHeight="1">
      <c r="A113" s="38"/>
      <c r="B113" s="59"/>
      <c r="C113" s="60"/>
      <c r="D113" s="60"/>
      <c r="E113" s="60"/>
      <c r="F113" s="60"/>
      <c r="G113" s="60"/>
      <c r="H113" s="60"/>
      <c r="I113" s="166"/>
      <c r="J113" s="60"/>
      <c r="K113" s="60"/>
      <c r="L113" s="44"/>
      <c r="M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</sheetData>
  <sheetProtection sheet="1" autoFilter="0" formatColumns="0" formatRows="0" objects="1" scenarios="1" spinCount="100000" saltValue="TbJNbTIeIeuaoI+Sz9Pox+kClXfbt/3OdqQoZR/hUmihBkB9wfJg5PjqBG75P4/KgOi0lrJzZXEb8k6ev7yyHg==" hashValue="jjF4PhmGF7r47veYHWty2okM0NCfUP8Y5529DSLAyiIOktTY93CSWPnychbCvXkW7Tp0JP67Eg+cVQa7F7+agw==" algorithmName="SHA-512" password="CC35"/>
  <autoFilter ref="C86:K11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1"/>
      <c r="J3" s="130"/>
      <c r="K3" s="130"/>
      <c r="L3" s="20"/>
      <c r="AT3" s="17" t="s">
        <v>85</v>
      </c>
    </row>
    <row r="4" s="1" customFormat="1" ht="24.96" customHeight="1">
      <c r="B4" s="20"/>
      <c r="D4" s="132" t="s">
        <v>92</v>
      </c>
      <c r="I4" s="128"/>
      <c r="L4" s="20"/>
      <c r="M4" s="133" t="s">
        <v>10</v>
      </c>
      <c r="AT4" s="17" t="s">
        <v>4</v>
      </c>
    </row>
    <row r="5" s="1" customFormat="1" ht="6.96" customHeight="1">
      <c r="B5" s="20"/>
      <c r="I5" s="128"/>
      <c r="L5" s="20"/>
    </row>
    <row r="6" s="1" customFormat="1" ht="12" customHeight="1">
      <c r="B6" s="20"/>
      <c r="D6" s="134" t="s">
        <v>16</v>
      </c>
      <c r="I6" s="128"/>
      <c r="L6" s="20"/>
    </row>
    <row r="7" s="1" customFormat="1" ht="16.5" customHeight="1">
      <c r="B7" s="20"/>
      <c r="E7" s="135" t="str">
        <f>'Rekapitulace stavby'!K6</f>
        <v>Dětské hřiště Padělky - II. etapa</v>
      </c>
      <c r="F7" s="134"/>
      <c r="G7" s="134"/>
      <c r="H7" s="134"/>
      <c r="I7" s="128"/>
      <c r="L7" s="20"/>
    </row>
    <row r="8" s="2" customFormat="1" ht="12" customHeight="1">
      <c r="A8" s="38"/>
      <c r="B8" s="44"/>
      <c r="C8" s="38"/>
      <c r="D8" s="134" t="s">
        <v>93</v>
      </c>
      <c r="E8" s="38"/>
      <c r="F8" s="38"/>
      <c r="G8" s="38"/>
      <c r="H8" s="38"/>
      <c r="I8" s="136"/>
      <c r="J8" s="38"/>
      <c r="K8" s="38"/>
      <c r="L8" s="137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204</v>
      </c>
      <c r="F9" s="38"/>
      <c r="G9" s="38"/>
      <c r="H9" s="38"/>
      <c r="I9" s="136"/>
      <c r="J9" s="38"/>
      <c r="K9" s="38"/>
      <c r="L9" s="13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36"/>
      <c r="J10" s="38"/>
      <c r="K10" s="38"/>
      <c r="L10" s="13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4" t="s">
        <v>18</v>
      </c>
      <c r="E11" s="38"/>
      <c r="F11" s="139" t="s">
        <v>19</v>
      </c>
      <c r="G11" s="38"/>
      <c r="H11" s="38"/>
      <c r="I11" s="140" t="s">
        <v>20</v>
      </c>
      <c r="J11" s="139" t="s">
        <v>19</v>
      </c>
      <c r="K11" s="38"/>
      <c r="L11" s="13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4" t="s">
        <v>21</v>
      </c>
      <c r="E12" s="38"/>
      <c r="F12" s="139" t="s">
        <v>22</v>
      </c>
      <c r="G12" s="38"/>
      <c r="H12" s="38"/>
      <c r="I12" s="140" t="s">
        <v>23</v>
      </c>
      <c r="J12" s="141" t="str">
        <f>'Rekapitulace stavby'!AN8</f>
        <v>15. 5. 2018</v>
      </c>
      <c r="K12" s="38"/>
      <c r="L12" s="13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36"/>
      <c r="J13" s="38"/>
      <c r="K13" s="38"/>
      <c r="L13" s="13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4" t="s">
        <v>25</v>
      </c>
      <c r="E14" s="38"/>
      <c r="F14" s="38"/>
      <c r="G14" s="38"/>
      <c r="H14" s="38"/>
      <c r="I14" s="140" t="s">
        <v>26</v>
      </c>
      <c r="J14" s="139" t="s">
        <v>27</v>
      </c>
      <c r="K14" s="38"/>
      <c r="L14" s="13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28</v>
      </c>
      <c r="F15" s="38"/>
      <c r="G15" s="38"/>
      <c r="H15" s="38"/>
      <c r="I15" s="140" t="s">
        <v>29</v>
      </c>
      <c r="J15" s="139" t="s">
        <v>30</v>
      </c>
      <c r="K15" s="38"/>
      <c r="L15" s="13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36"/>
      <c r="J16" s="38"/>
      <c r="K16" s="38"/>
      <c r="L16" s="13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4" t="s">
        <v>31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13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40" t="s">
        <v>29</v>
      </c>
      <c r="J18" s="33" t="str">
        <f>'Rekapitulace stavby'!AN14</f>
        <v>Vyplň údaj</v>
      </c>
      <c r="K18" s="38"/>
      <c r="L18" s="13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36"/>
      <c r="J19" s="38"/>
      <c r="K19" s="38"/>
      <c r="L19" s="13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4" t="s">
        <v>33</v>
      </c>
      <c r="E20" s="38"/>
      <c r="F20" s="38"/>
      <c r="G20" s="38"/>
      <c r="H20" s="38"/>
      <c r="I20" s="140" t="s">
        <v>26</v>
      </c>
      <c r="J20" s="139" t="s">
        <v>34</v>
      </c>
      <c r="K20" s="38"/>
      <c r="L20" s="13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35</v>
      </c>
      <c r="F21" s="38"/>
      <c r="G21" s="38"/>
      <c r="H21" s="38"/>
      <c r="I21" s="140" t="s">
        <v>29</v>
      </c>
      <c r="J21" s="139" t="s">
        <v>19</v>
      </c>
      <c r="K21" s="38"/>
      <c r="L21" s="13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36"/>
      <c r="J22" s="38"/>
      <c r="K22" s="38"/>
      <c r="L22" s="13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4" t="s">
        <v>37</v>
      </c>
      <c r="E23" s="38"/>
      <c r="F23" s="38"/>
      <c r="G23" s="38"/>
      <c r="H23" s="38"/>
      <c r="I23" s="140" t="s">
        <v>26</v>
      </c>
      <c r="J23" s="139" t="s">
        <v>19</v>
      </c>
      <c r="K23" s="38"/>
      <c r="L23" s="13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38</v>
      </c>
      <c r="F24" s="38"/>
      <c r="G24" s="38"/>
      <c r="H24" s="38"/>
      <c r="I24" s="140" t="s">
        <v>29</v>
      </c>
      <c r="J24" s="139" t="s">
        <v>19</v>
      </c>
      <c r="K24" s="38"/>
      <c r="L24" s="13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36"/>
      <c r="J25" s="38"/>
      <c r="K25" s="38"/>
      <c r="L25" s="13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4" t="s">
        <v>39</v>
      </c>
      <c r="E26" s="38"/>
      <c r="F26" s="38"/>
      <c r="G26" s="38"/>
      <c r="H26" s="38"/>
      <c r="I26" s="136"/>
      <c r="J26" s="38"/>
      <c r="K26" s="38"/>
      <c r="L26" s="13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36"/>
      <c r="J28" s="38"/>
      <c r="K28" s="38"/>
      <c r="L28" s="13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7"/>
      <c r="E29" s="147"/>
      <c r="F29" s="147"/>
      <c r="G29" s="147"/>
      <c r="H29" s="147"/>
      <c r="I29" s="148"/>
      <c r="J29" s="147"/>
      <c r="K29" s="147"/>
      <c r="L29" s="137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9" t="s">
        <v>41</v>
      </c>
      <c r="E30" s="38"/>
      <c r="F30" s="38"/>
      <c r="G30" s="38"/>
      <c r="H30" s="38"/>
      <c r="I30" s="136"/>
      <c r="J30" s="150">
        <f>ROUND(J96, 2)</f>
        <v>0</v>
      </c>
      <c r="K30" s="38"/>
      <c r="L30" s="13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7"/>
      <c r="E31" s="147"/>
      <c r="F31" s="147"/>
      <c r="G31" s="147"/>
      <c r="H31" s="147"/>
      <c r="I31" s="148"/>
      <c r="J31" s="147"/>
      <c r="K31" s="147"/>
      <c r="L31" s="13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1" t="s">
        <v>43</v>
      </c>
      <c r="G32" s="38"/>
      <c r="H32" s="38"/>
      <c r="I32" s="152" t="s">
        <v>42</v>
      </c>
      <c r="J32" s="151" t="s">
        <v>44</v>
      </c>
      <c r="K32" s="38"/>
      <c r="L32" s="13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45</v>
      </c>
      <c r="E33" s="134" t="s">
        <v>46</v>
      </c>
      <c r="F33" s="154">
        <f>ROUND((SUM(BE96:BE245)),  2)</f>
        <v>0</v>
      </c>
      <c r="G33" s="38"/>
      <c r="H33" s="38"/>
      <c r="I33" s="155">
        <v>0.20999999999999999</v>
      </c>
      <c r="J33" s="154">
        <f>ROUND(((SUM(BE96:BE245))*I33),  2)</f>
        <v>0</v>
      </c>
      <c r="K33" s="38"/>
      <c r="L33" s="13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4" t="s">
        <v>47</v>
      </c>
      <c r="F34" s="154">
        <f>ROUND((SUM(BF96:BF245)),  2)</f>
        <v>0</v>
      </c>
      <c r="G34" s="38"/>
      <c r="H34" s="38"/>
      <c r="I34" s="155">
        <v>0.14999999999999999</v>
      </c>
      <c r="J34" s="154">
        <f>ROUND(((SUM(BF96:BF245))*I34),  2)</f>
        <v>0</v>
      </c>
      <c r="K34" s="38"/>
      <c r="L34" s="13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4" t="s">
        <v>48</v>
      </c>
      <c r="F35" s="154">
        <f>ROUND((SUM(BG96:BG245)),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13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4" t="s">
        <v>49</v>
      </c>
      <c r="F36" s="154">
        <f>ROUND((SUM(BH96:BH245)),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13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4" t="s">
        <v>50</v>
      </c>
      <c r="F37" s="154">
        <f>ROUND((SUM(BI96:BI245)),  2)</f>
        <v>0</v>
      </c>
      <c r="G37" s="38"/>
      <c r="H37" s="38"/>
      <c r="I37" s="155">
        <v>0</v>
      </c>
      <c r="J37" s="154">
        <f>0</f>
        <v>0</v>
      </c>
      <c r="K37" s="38"/>
      <c r="L37" s="13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36"/>
      <c r="J38" s="38"/>
      <c r="K38" s="38"/>
      <c r="L38" s="13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61"/>
      <c r="J39" s="162">
        <f>SUM(J30:J37)</f>
        <v>0</v>
      </c>
      <c r="K39" s="163"/>
      <c r="L39" s="13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4"/>
      <c r="C40" s="165"/>
      <c r="D40" s="165"/>
      <c r="E40" s="165"/>
      <c r="F40" s="165"/>
      <c r="G40" s="165"/>
      <c r="H40" s="165"/>
      <c r="I40" s="166"/>
      <c r="J40" s="165"/>
      <c r="K40" s="165"/>
      <c r="L40" s="13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9"/>
      <c r="J44" s="168"/>
      <c r="K44" s="168"/>
      <c r="L44" s="137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95</v>
      </c>
      <c r="D45" s="40"/>
      <c r="E45" s="40"/>
      <c r="F45" s="40"/>
      <c r="G45" s="40"/>
      <c r="H45" s="40"/>
      <c r="I45" s="136"/>
      <c r="J45" s="40"/>
      <c r="K45" s="40"/>
      <c r="L45" s="137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136"/>
      <c r="J46" s="40"/>
      <c r="K46" s="40"/>
      <c r="L46" s="13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136"/>
      <c r="J47" s="40"/>
      <c r="K47" s="40"/>
      <c r="L47" s="13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70" t="str">
        <f>E7</f>
        <v>Dětské hřiště Padělky - II. etapa</v>
      </c>
      <c r="F48" s="32"/>
      <c r="G48" s="32"/>
      <c r="H48" s="32"/>
      <c r="I48" s="136"/>
      <c r="J48" s="40"/>
      <c r="K48" s="40"/>
      <c r="L48" s="13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93</v>
      </c>
      <c r="D49" s="40"/>
      <c r="E49" s="40"/>
      <c r="F49" s="40"/>
      <c r="G49" s="40"/>
      <c r="H49" s="40"/>
      <c r="I49" s="136"/>
      <c r="J49" s="40"/>
      <c r="K49" s="40"/>
      <c r="L49" s="13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02 - Dětské hřiště</v>
      </c>
      <c r="F50" s="40"/>
      <c r="G50" s="40"/>
      <c r="H50" s="40"/>
      <c r="I50" s="136"/>
      <c r="J50" s="40"/>
      <c r="K50" s="40"/>
      <c r="L50" s="13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136"/>
      <c r="J51" s="40"/>
      <c r="K51" s="40"/>
      <c r="L51" s="137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140" t="s">
        <v>23</v>
      </c>
      <c r="J52" s="72" t="str">
        <f>IF(J12="","",J12)</f>
        <v>15. 5. 2018</v>
      </c>
      <c r="K52" s="40"/>
      <c r="L52" s="13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136"/>
      <c r="J53" s="40"/>
      <c r="K53" s="40"/>
      <c r="L53" s="13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Město Otrokovice</v>
      </c>
      <c r="G54" s="40"/>
      <c r="H54" s="40"/>
      <c r="I54" s="140" t="s">
        <v>33</v>
      </c>
      <c r="J54" s="36" t="str">
        <f>E21</f>
        <v>Eva Palová</v>
      </c>
      <c r="K54" s="40"/>
      <c r="L54" s="13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31</v>
      </c>
      <c r="D55" s="40"/>
      <c r="E55" s="40"/>
      <c r="F55" s="27" t="str">
        <f>IF(E18="","",E18)</f>
        <v>Vyplň údaj</v>
      </c>
      <c r="G55" s="40"/>
      <c r="H55" s="40"/>
      <c r="I55" s="140" t="s">
        <v>37</v>
      </c>
      <c r="J55" s="36" t="str">
        <f>E24</f>
        <v>Marek Pala</v>
      </c>
      <c r="K55" s="40"/>
      <c r="L55" s="13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136"/>
      <c r="J56" s="40"/>
      <c r="K56" s="40"/>
      <c r="L56" s="13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71" t="s">
        <v>96</v>
      </c>
      <c r="D57" s="172"/>
      <c r="E57" s="172"/>
      <c r="F57" s="172"/>
      <c r="G57" s="172"/>
      <c r="H57" s="172"/>
      <c r="I57" s="173"/>
      <c r="J57" s="174" t="s">
        <v>97</v>
      </c>
      <c r="K57" s="172"/>
      <c r="L57" s="13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136"/>
      <c r="J58" s="40"/>
      <c r="K58" s="40"/>
      <c r="L58" s="13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75" t="s">
        <v>73</v>
      </c>
      <c r="D59" s="40"/>
      <c r="E59" s="40"/>
      <c r="F59" s="40"/>
      <c r="G59" s="40"/>
      <c r="H59" s="40"/>
      <c r="I59" s="136"/>
      <c r="J59" s="102">
        <f>J96</f>
        <v>0</v>
      </c>
      <c r="K59" s="40"/>
      <c r="L59" s="13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98</v>
      </c>
    </row>
    <row r="60" s="9" customFormat="1" ht="24.96" customHeight="1">
      <c r="A60" s="9"/>
      <c r="B60" s="176"/>
      <c r="C60" s="177"/>
      <c r="D60" s="178" t="s">
        <v>149</v>
      </c>
      <c r="E60" s="179"/>
      <c r="F60" s="179"/>
      <c r="G60" s="179"/>
      <c r="H60" s="179"/>
      <c r="I60" s="180"/>
      <c r="J60" s="181">
        <f>J97</f>
        <v>0</v>
      </c>
      <c r="K60" s="177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84"/>
      <c r="D61" s="185" t="s">
        <v>205</v>
      </c>
      <c r="E61" s="186"/>
      <c r="F61" s="186"/>
      <c r="G61" s="186"/>
      <c r="H61" s="186"/>
      <c r="I61" s="187"/>
      <c r="J61" s="188">
        <f>J98</f>
        <v>0</v>
      </c>
      <c r="K61" s="184"/>
      <c r="L61" s="18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83"/>
      <c r="C62" s="184"/>
      <c r="D62" s="185" t="s">
        <v>206</v>
      </c>
      <c r="E62" s="186"/>
      <c r="F62" s="186"/>
      <c r="G62" s="186"/>
      <c r="H62" s="186"/>
      <c r="I62" s="187"/>
      <c r="J62" s="188">
        <f>J99</f>
        <v>0</v>
      </c>
      <c r="K62" s="184"/>
      <c r="L62" s="18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83"/>
      <c r="C63" s="184"/>
      <c r="D63" s="185" t="s">
        <v>207</v>
      </c>
      <c r="E63" s="186"/>
      <c r="F63" s="186"/>
      <c r="G63" s="186"/>
      <c r="H63" s="186"/>
      <c r="I63" s="187"/>
      <c r="J63" s="188">
        <f>J106</f>
        <v>0</v>
      </c>
      <c r="K63" s="184"/>
      <c r="L63" s="18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83"/>
      <c r="C64" s="184"/>
      <c r="D64" s="185" t="s">
        <v>208</v>
      </c>
      <c r="E64" s="186"/>
      <c r="F64" s="186"/>
      <c r="G64" s="186"/>
      <c r="H64" s="186"/>
      <c r="I64" s="187"/>
      <c r="J64" s="188">
        <f>J110</f>
        <v>0</v>
      </c>
      <c r="K64" s="184"/>
      <c r="L64" s="18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83"/>
      <c r="C65" s="184"/>
      <c r="D65" s="185" t="s">
        <v>209</v>
      </c>
      <c r="E65" s="186"/>
      <c r="F65" s="186"/>
      <c r="G65" s="186"/>
      <c r="H65" s="186"/>
      <c r="I65" s="187"/>
      <c r="J65" s="188">
        <f>J120</f>
        <v>0</v>
      </c>
      <c r="K65" s="184"/>
      <c r="L65" s="18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84"/>
      <c r="D66" s="185" t="s">
        <v>210</v>
      </c>
      <c r="E66" s="186"/>
      <c r="F66" s="186"/>
      <c r="G66" s="186"/>
      <c r="H66" s="186"/>
      <c r="I66" s="187"/>
      <c r="J66" s="188">
        <f>J145</f>
        <v>0</v>
      </c>
      <c r="K66" s="184"/>
      <c r="L66" s="18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84"/>
      <c r="D67" s="185" t="s">
        <v>211</v>
      </c>
      <c r="E67" s="186"/>
      <c r="F67" s="186"/>
      <c r="G67" s="186"/>
      <c r="H67" s="186"/>
      <c r="I67" s="187"/>
      <c r="J67" s="188">
        <f>J146</f>
        <v>0</v>
      </c>
      <c r="K67" s="184"/>
      <c r="L67" s="18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84"/>
      <c r="D68" s="185" t="s">
        <v>150</v>
      </c>
      <c r="E68" s="186"/>
      <c r="F68" s="186"/>
      <c r="G68" s="186"/>
      <c r="H68" s="186"/>
      <c r="I68" s="187"/>
      <c r="J68" s="188">
        <f>J195</f>
        <v>0</v>
      </c>
      <c r="K68" s="184"/>
      <c r="L68" s="18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3"/>
      <c r="C69" s="184"/>
      <c r="D69" s="185" t="s">
        <v>212</v>
      </c>
      <c r="E69" s="186"/>
      <c r="F69" s="186"/>
      <c r="G69" s="186"/>
      <c r="H69" s="186"/>
      <c r="I69" s="187"/>
      <c r="J69" s="188">
        <f>J196</f>
        <v>0</v>
      </c>
      <c r="K69" s="184"/>
      <c r="L69" s="18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3"/>
      <c r="C70" s="184"/>
      <c r="D70" s="185" t="s">
        <v>213</v>
      </c>
      <c r="E70" s="186"/>
      <c r="F70" s="186"/>
      <c r="G70" s="186"/>
      <c r="H70" s="186"/>
      <c r="I70" s="187"/>
      <c r="J70" s="188">
        <f>J208</f>
        <v>0</v>
      </c>
      <c r="K70" s="184"/>
      <c r="L70" s="18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3"/>
      <c r="C71" s="184"/>
      <c r="D71" s="185" t="s">
        <v>151</v>
      </c>
      <c r="E71" s="186"/>
      <c r="F71" s="186"/>
      <c r="G71" s="186"/>
      <c r="H71" s="186"/>
      <c r="I71" s="187"/>
      <c r="J71" s="188">
        <f>J216</f>
        <v>0</v>
      </c>
      <c r="K71" s="184"/>
      <c r="L71" s="18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83"/>
      <c r="C72" s="184"/>
      <c r="D72" s="185" t="s">
        <v>152</v>
      </c>
      <c r="E72" s="186"/>
      <c r="F72" s="186"/>
      <c r="G72" s="186"/>
      <c r="H72" s="186"/>
      <c r="I72" s="187"/>
      <c r="J72" s="188">
        <f>J220</f>
        <v>0</v>
      </c>
      <c r="K72" s="184"/>
      <c r="L72" s="18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84"/>
      <c r="D73" s="185" t="s">
        <v>153</v>
      </c>
      <c r="E73" s="186"/>
      <c r="F73" s="186"/>
      <c r="G73" s="186"/>
      <c r="H73" s="186"/>
      <c r="I73" s="187"/>
      <c r="J73" s="188">
        <f>J229</f>
        <v>0</v>
      </c>
      <c r="K73" s="184"/>
      <c r="L73" s="18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83"/>
      <c r="C74" s="184"/>
      <c r="D74" s="185" t="s">
        <v>214</v>
      </c>
      <c r="E74" s="186"/>
      <c r="F74" s="186"/>
      <c r="G74" s="186"/>
      <c r="H74" s="186"/>
      <c r="I74" s="187"/>
      <c r="J74" s="188">
        <f>J230</f>
        <v>0</v>
      </c>
      <c r="K74" s="184"/>
      <c r="L74" s="18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4.88" customHeight="1">
      <c r="A75" s="10"/>
      <c r="B75" s="183"/>
      <c r="C75" s="184"/>
      <c r="D75" s="185" t="s">
        <v>215</v>
      </c>
      <c r="E75" s="186"/>
      <c r="F75" s="186"/>
      <c r="G75" s="186"/>
      <c r="H75" s="186"/>
      <c r="I75" s="187"/>
      <c r="J75" s="188">
        <f>J237</f>
        <v>0</v>
      </c>
      <c r="K75" s="184"/>
      <c r="L75" s="18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84"/>
      <c r="D76" s="185" t="s">
        <v>216</v>
      </c>
      <c r="E76" s="186"/>
      <c r="F76" s="186"/>
      <c r="G76" s="186"/>
      <c r="H76" s="186"/>
      <c r="I76" s="187"/>
      <c r="J76" s="188">
        <f>J244</f>
        <v>0</v>
      </c>
      <c r="K76" s="184"/>
      <c r="L76" s="18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2" customFormat="1" ht="21.84" customHeight="1">
      <c r="A77" s="38"/>
      <c r="B77" s="39"/>
      <c r="C77" s="40"/>
      <c r="D77" s="40"/>
      <c r="E77" s="40"/>
      <c r="F77" s="40"/>
      <c r="G77" s="40"/>
      <c r="H77" s="40"/>
      <c r="I77" s="136"/>
      <c r="J77" s="40"/>
      <c r="K77" s="40"/>
      <c r="L77" s="13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59"/>
      <c r="C78" s="60"/>
      <c r="D78" s="60"/>
      <c r="E78" s="60"/>
      <c r="F78" s="60"/>
      <c r="G78" s="60"/>
      <c r="H78" s="60"/>
      <c r="I78" s="166"/>
      <c r="J78" s="60"/>
      <c r="K78" s="60"/>
      <c r="L78" s="13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82" s="2" customFormat="1" ht="6.96" customHeight="1">
      <c r="A82" s="38"/>
      <c r="B82" s="61"/>
      <c r="C82" s="62"/>
      <c r="D82" s="62"/>
      <c r="E82" s="62"/>
      <c r="F82" s="62"/>
      <c r="G82" s="62"/>
      <c r="H82" s="62"/>
      <c r="I82" s="169"/>
      <c r="J82" s="62"/>
      <c r="K82" s="62"/>
      <c r="L82" s="13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24.96" customHeight="1">
      <c r="A83" s="38"/>
      <c r="B83" s="39"/>
      <c r="C83" s="23" t="s">
        <v>102</v>
      </c>
      <c r="D83" s="40"/>
      <c r="E83" s="40"/>
      <c r="F83" s="40"/>
      <c r="G83" s="40"/>
      <c r="H83" s="40"/>
      <c r="I83" s="136"/>
      <c r="J83" s="40"/>
      <c r="K83" s="40"/>
      <c r="L83" s="13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136"/>
      <c r="J84" s="40"/>
      <c r="K84" s="40"/>
      <c r="L84" s="13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16</v>
      </c>
      <c r="D85" s="40"/>
      <c r="E85" s="40"/>
      <c r="F85" s="40"/>
      <c r="G85" s="40"/>
      <c r="H85" s="40"/>
      <c r="I85" s="136"/>
      <c r="J85" s="40"/>
      <c r="K85" s="40"/>
      <c r="L85" s="13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170" t="str">
        <f>E7</f>
        <v>Dětské hřiště Padělky - II. etapa</v>
      </c>
      <c r="F86" s="32"/>
      <c r="G86" s="32"/>
      <c r="H86" s="32"/>
      <c r="I86" s="136"/>
      <c r="J86" s="40"/>
      <c r="K86" s="40"/>
      <c r="L86" s="13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93</v>
      </c>
      <c r="D87" s="40"/>
      <c r="E87" s="40"/>
      <c r="F87" s="40"/>
      <c r="G87" s="40"/>
      <c r="H87" s="40"/>
      <c r="I87" s="136"/>
      <c r="J87" s="40"/>
      <c r="K87" s="40"/>
      <c r="L87" s="13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6.5" customHeight="1">
      <c r="A88" s="38"/>
      <c r="B88" s="39"/>
      <c r="C88" s="40"/>
      <c r="D88" s="40"/>
      <c r="E88" s="69" t="str">
        <f>E9</f>
        <v>SO 02 - Dětské hřiště</v>
      </c>
      <c r="F88" s="40"/>
      <c r="G88" s="40"/>
      <c r="H88" s="40"/>
      <c r="I88" s="136"/>
      <c r="J88" s="40"/>
      <c r="K88" s="40"/>
      <c r="L88" s="13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136"/>
      <c r="J89" s="40"/>
      <c r="K89" s="40"/>
      <c r="L89" s="13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2" customHeight="1">
      <c r="A90" s="38"/>
      <c r="B90" s="39"/>
      <c r="C90" s="32" t="s">
        <v>21</v>
      </c>
      <c r="D90" s="40"/>
      <c r="E90" s="40"/>
      <c r="F90" s="27" t="str">
        <f>F12</f>
        <v xml:space="preserve"> </v>
      </c>
      <c r="G90" s="40"/>
      <c r="H90" s="40"/>
      <c r="I90" s="140" t="s">
        <v>23</v>
      </c>
      <c r="J90" s="72" t="str">
        <f>IF(J12="","",J12)</f>
        <v>15. 5. 2018</v>
      </c>
      <c r="K90" s="40"/>
      <c r="L90" s="13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6.96" customHeight="1">
      <c r="A91" s="38"/>
      <c r="B91" s="39"/>
      <c r="C91" s="40"/>
      <c r="D91" s="40"/>
      <c r="E91" s="40"/>
      <c r="F91" s="40"/>
      <c r="G91" s="40"/>
      <c r="H91" s="40"/>
      <c r="I91" s="136"/>
      <c r="J91" s="40"/>
      <c r="K91" s="40"/>
      <c r="L91" s="13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25</v>
      </c>
      <c r="D92" s="40"/>
      <c r="E92" s="40"/>
      <c r="F92" s="27" t="str">
        <f>E15</f>
        <v>Město Otrokovice</v>
      </c>
      <c r="G92" s="40"/>
      <c r="H92" s="40"/>
      <c r="I92" s="140" t="s">
        <v>33</v>
      </c>
      <c r="J92" s="36" t="str">
        <f>E21</f>
        <v>Eva Palová</v>
      </c>
      <c r="K92" s="40"/>
      <c r="L92" s="137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5.15" customHeight="1">
      <c r="A93" s="38"/>
      <c r="B93" s="39"/>
      <c r="C93" s="32" t="s">
        <v>31</v>
      </c>
      <c r="D93" s="40"/>
      <c r="E93" s="40"/>
      <c r="F93" s="27" t="str">
        <f>IF(E18="","",E18)</f>
        <v>Vyplň údaj</v>
      </c>
      <c r="G93" s="40"/>
      <c r="H93" s="40"/>
      <c r="I93" s="140" t="s">
        <v>37</v>
      </c>
      <c r="J93" s="36" t="str">
        <f>E24</f>
        <v>Marek Pala</v>
      </c>
      <c r="K93" s="40"/>
      <c r="L93" s="137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0.32" customHeight="1">
      <c r="A94" s="38"/>
      <c r="B94" s="39"/>
      <c r="C94" s="40"/>
      <c r="D94" s="40"/>
      <c r="E94" s="40"/>
      <c r="F94" s="40"/>
      <c r="G94" s="40"/>
      <c r="H94" s="40"/>
      <c r="I94" s="136"/>
      <c r="J94" s="40"/>
      <c r="K94" s="40"/>
      <c r="L94" s="137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11" customFormat="1" ht="29.28" customHeight="1">
      <c r="A95" s="190"/>
      <c r="B95" s="191"/>
      <c r="C95" s="192" t="s">
        <v>103</v>
      </c>
      <c r="D95" s="193" t="s">
        <v>60</v>
      </c>
      <c r="E95" s="193" t="s">
        <v>56</v>
      </c>
      <c r="F95" s="193" t="s">
        <v>57</v>
      </c>
      <c r="G95" s="193" t="s">
        <v>104</v>
      </c>
      <c r="H95" s="193" t="s">
        <v>105</v>
      </c>
      <c r="I95" s="194" t="s">
        <v>106</v>
      </c>
      <c r="J95" s="193" t="s">
        <v>97</v>
      </c>
      <c r="K95" s="195" t="s">
        <v>107</v>
      </c>
      <c r="L95" s="196"/>
      <c r="M95" s="92" t="s">
        <v>19</v>
      </c>
      <c r="N95" s="93" t="s">
        <v>45</v>
      </c>
      <c r="O95" s="93" t="s">
        <v>108</v>
      </c>
      <c r="P95" s="93" t="s">
        <v>109</v>
      </c>
      <c r="Q95" s="93" t="s">
        <v>110</v>
      </c>
      <c r="R95" s="93" t="s">
        <v>111</v>
      </c>
      <c r="S95" s="93" t="s">
        <v>112</v>
      </c>
      <c r="T95" s="94" t="s">
        <v>113</v>
      </c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</row>
    <row r="96" s="2" customFormat="1" ht="22.8" customHeight="1">
      <c r="A96" s="38"/>
      <c r="B96" s="39"/>
      <c r="C96" s="99" t="s">
        <v>114</v>
      </c>
      <c r="D96" s="40"/>
      <c r="E96" s="40"/>
      <c r="F96" s="40"/>
      <c r="G96" s="40"/>
      <c r="H96" s="40"/>
      <c r="I96" s="136"/>
      <c r="J96" s="197">
        <f>BK96</f>
        <v>0</v>
      </c>
      <c r="K96" s="40"/>
      <c r="L96" s="44"/>
      <c r="M96" s="95"/>
      <c r="N96" s="198"/>
      <c r="O96" s="96"/>
      <c r="P96" s="199">
        <f>P97</f>
        <v>0</v>
      </c>
      <c r="Q96" s="96"/>
      <c r="R96" s="199">
        <f>R97</f>
        <v>42.693934000000006</v>
      </c>
      <c r="S96" s="96"/>
      <c r="T96" s="200">
        <f>T97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74</v>
      </c>
      <c r="AU96" s="17" t="s">
        <v>98</v>
      </c>
      <c r="BK96" s="201">
        <f>BK97</f>
        <v>0</v>
      </c>
    </row>
    <row r="97" s="12" customFormat="1" ht="25.92" customHeight="1">
      <c r="A97" s="12"/>
      <c r="B97" s="202"/>
      <c r="C97" s="203"/>
      <c r="D97" s="204" t="s">
        <v>74</v>
      </c>
      <c r="E97" s="205" t="s">
        <v>157</v>
      </c>
      <c r="F97" s="205" t="s">
        <v>158</v>
      </c>
      <c r="G97" s="203"/>
      <c r="H97" s="203"/>
      <c r="I97" s="206"/>
      <c r="J97" s="207">
        <f>BK97</f>
        <v>0</v>
      </c>
      <c r="K97" s="203"/>
      <c r="L97" s="208"/>
      <c r="M97" s="209"/>
      <c r="N97" s="210"/>
      <c r="O97" s="210"/>
      <c r="P97" s="211">
        <f>P98+P145+P146+P195+P229+P244</f>
        <v>0</v>
      </c>
      <c r="Q97" s="210"/>
      <c r="R97" s="211">
        <f>R98+R145+R146+R195+R229+R244</f>
        <v>42.693934000000006</v>
      </c>
      <c r="S97" s="210"/>
      <c r="T97" s="212">
        <f>T98+T145+T146+T195+T229+T244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3" t="s">
        <v>83</v>
      </c>
      <c r="AT97" s="214" t="s">
        <v>74</v>
      </c>
      <c r="AU97" s="214" t="s">
        <v>75</v>
      </c>
      <c r="AY97" s="213" t="s">
        <v>118</v>
      </c>
      <c r="BK97" s="215">
        <f>BK98+BK145+BK146+BK195+BK229+BK244</f>
        <v>0</v>
      </c>
    </row>
    <row r="98" s="12" customFormat="1" ht="22.8" customHeight="1">
      <c r="A98" s="12"/>
      <c r="B98" s="202"/>
      <c r="C98" s="203"/>
      <c r="D98" s="204" t="s">
        <v>74</v>
      </c>
      <c r="E98" s="216" t="s">
        <v>83</v>
      </c>
      <c r="F98" s="216" t="s">
        <v>217</v>
      </c>
      <c r="G98" s="203"/>
      <c r="H98" s="203"/>
      <c r="I98" s="206"/>
      <c r="J98" s="217">
        <f>BK98</f>
        <v>0</v>
      </c>
      <c r="K98" s="203"/>
      <c r="L98" s="208"/>
      <c r="M98" s="209"/>
      <c r="N98" s="210"/>
      <c r="O98" s="210"/>
      <c r="P98" s="211">
        <f>P99+P106+P110+P120</f>
        <v>0</v>
      </c>
      <c r="Q98" s="210"/>
      <c r="R98" s="211">
        <f>R99+R106+R110+R120</f>
        <v>0.0040750000000000005</v>
      </c>
      <c r="S98" s="210"/>
      <c r="T98" s="212">
        <f>T99+T106+T110+T120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3" t="s">
        <v>83</v>
      </c>
      <c r="AT98" s="214" t="s">
        <v>74</v>
      </c>
      <c r="AU98" s="214" t="s">
        <v>83</v>
      </c>
      <c r="AY98" s="213" t="s">
        <v>118</v>
      </c>
      <c r="BK98" s="215">
        <f>BK99+BK106+BK110+BK120</f>
        <v>0</v>
      </c>
    </row>
    <row r="99" s="12" customFormat="1" ht="20.88" customHeight="1">
      <c r="A99" s="12"/>
      <c r="B99" s="202"/>
      <c r="C99" s="203"/>
      <c r="D99" s="204" t="s">
        <v>74</v>
      </c>
      <c r="E99" s="216" t="s">
        <v>218</v>
      </c>
      <c r="F99" s="216" t="s">
        <v>219</v>
      </c>
      <c r="G99" s="203"/>
      <c r="H99" s="203"/>
      <c r="I99" s="206"/>
      <c r="J99" s="217">
        <f>BK99</f>
        <v>0</v>
      </c>
      <c r="K99" s="203"/>
      <c r="L99" s="208"/>
      <c r="M99" s="209"/>
      <c r="N99" s="210"/>
      <c r="O99" s="210"/>
      <c r="P99" s="211">
        <f>SUM(P100:P105)</f>
        <v>0</v>
      </c>
      <c r="Q99" s="210"/>
      <c r="R99" s="211">
        <f>SUM(R100:R105)</f>
        <v>0</v>
      </c>
      <c r="S99" s="210"/>
      <c r="T99" s="212">
        <f>SUM(T100:T105)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3" t="s">
        <v>83</v>
      </c>
      <c r="AT99" s="214" t="s">
        <v>74</v>
      </c>
      <c r="AU99" s="214" t="s">
        <v>85</v>
      </c>
      <c r="AY99" s="213" t="s">
        <v>118</v>
      </c>
      <c r="BK99" s="215">
        <f>SUM(BK100:BK105)</f>
        <v>0</v>
      </c>
    </row>
    <row r="100" s="2" customFormat="1" ht="21.75" customHeight="1">
      <c r="A100" s="38"/>
      <c r="B100" s="39"/>
      <c r="C100" s="218" t="s">
        <v>83</v>
      </c>
      <c r="D100" s="218" t="s">
        <v>121</v>
      </c>
      <c r="E100" s="219" t="s">
        <v>220</v>
      </c>
      <c r="F100" s="220" t="s">
        <v>221</v>
      </c>
      <c r="G100" s="221" t="s">
        <v>164</v>
      </c>
      <c r="H100" s="222">
        <v>181.09999999999999</v>
      </c>
      <c r="I100" s="223"/>
      <c r="J100" s="224">
        <f>ROUND(I100*H100,2)</f>
        <v>0</v>
      </c>
      <c r="K100" s="220" t="s">
        <v>193</v>
      </c>
      <c r="L100" s="44"/>
      <c r="M100" s="225" t="s">
        <v>19</v>
      </c>
      <c r="N100" s="226" t="s">
        <v>46</v>
      </c>
      <c r="O100" s="84"/>
      <c r="P100" s="227">
        <f>O100*H100</f>
        <v>0</v>
      </c>
      <c r="Q100" s="227">
        <v>0</v>
      </c>
      <c r="R100" s="227">
        <f>Q100*H100</f>
        <v>0</v>
      </c>
      <c r="S100" s="227">
        <v>0</v>
      </c>
      <c r="T100" s="228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9" t="s">
        <v>137</v>
      </c>
      <c r="AT100" s="229" t="s">
        <v>121</v>
      </c>
      <c r="AU100" s="229" t="s">
        <v>131</v>
      </c>
      <c r="AY100" s="17" t="s">
        <v>118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17" t="s">
        <v>83</v>
      </c>
      <c r="BK100" s="230">
        <f>ROUND(I100*H100,2)</f>
        <v>0</v>
      </c>
      <c r="BL100" s="17" t="s">
        <v>137</v>
      </c>
      <c r="BM100" s="229" t="s">
        <v>222</v>
      </c>
    </row>
    <row r="101" s="13" customFormat="1">
      <c r="A101" s="13"/>
      <c r="B101" s="236"/>
      <c r="C101" s="237"/>
      <c r="D101" s="238" t="s">
        <v>166</v>
      </c>
      <c r="E101" s="239" t="s">
        <v>19</v>
      </c>
      <c r="F101" s="240" t="s">
        <v>223</v>
      </c>
      <c r="G101" s="237"/>
      <c r="H101" s="239" t="s">
        <v>19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6" t="s">
        <v>166</v>
      </c>
      <c r="AU101" s="246" t="s">
        <v>131</v>
      </c>
      <c r="AV101" s="13" t="s">
        <v>83</v>
      </c>
      <c r="AW101" s="13" t="s">
        <v>36</v>
      </c>
      <c r="AX101" s="13" t="s">
        <v>75</v>
      </c>
      <c r="AY101" s="246" t="s">
        <v>118</v>
      </c>
    </row>
    <row r="102" s="14" customFormat="1">
      <c r="A102" s="14"/>
      <c r="B102" s="247"/>
      <c r="C102" s="248"/>
      <c r="D102" s="238" t="s">
        <v>166</v>
      </c>
      <c r="E102" s="249" t="s">
        <v>19</v>
      </c>
      <c r="F102" s="250" t="s">
        <v>224</v>
      </c>
      <c r="G102" s="248"/>
      <c r="H102" s="251">
        <v>181.09999999999999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7" t="s">
        <v>166</v>
      </c>
      <c r="AU102" s="257" t="s">
        <v>131</v>
      </c>
      <c r="AV102" s="14" t="s">
        <v>85</v>
      </c>
      <c r="AW102" s="14" t="s">
        <v>36</v>
      </c>
      <c r="AX102" s="14" t="s">
        <v>75</v>
      </c>
      <c r="AY102" s="257" t="s">
        <v>118</v>
      </c>
    </row>
    <row r="103" s="2" customFormat="1" ht="21.75" customHeight="1">
      <c r="A103" s="38"/>
      <c r="B103" s="39"/>
      <c r="C103" s="218" t="s">
        <v>85</v>
      </c>
      <c r="D103" s="218" t="s">
        <v>121</v>
      </c>
      <c r="E103" s="219" t="s">
        <v>225</v>
      </c>
      <c r="F103" s="220" t="s">
        <v>226</v>
      </c>
      <c r="G103" s="221" t="s">
        <v>227</v>
      </c>
      <c r="H103" s="222">
        <v>27.164999999999999</v>
      </c>
      <c r="I103" s="223"/>
      <c r="J103" s="224">
        <f>ROUND(I103*H103,2)</f>
        <v>0</v>
      </c>
      <c r="K103" s="220" t="s">
        <v>193</v>
      </c>
      <c r="L103" s="44"/>
      <c r="M103" s="225" t="s">
        <v>19</v>
      </c>
      <c r="N103" s="226" t="s">
        <v>46</v>
      </c>
      <c r="O103" s="84"/>
      <c r="P103" s="227">
        <f>O103*H103</f>
        <v>0</v>
      </c>
      <c r="Q103" s="227">
        <v>0</v>
      </c>
      <c r="R103" s="227">
        <f>Q103*H103</f>
        <v>0</v>
      </c>
      <c r="S103" s="227">
        <v>0</v>
      </c>
      <c r="T103" s="228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9" t="s">
        <v>137</v>
      </c>
      <c r="AT103" s="229" t="s">
        <v>121</v>
      </c>
      <c r="AU103" s="229" t="s">
        <v>131</v>
      </c>
      <c r="AY103" s="17" t="s">
        <v>118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17" t="s">
        <v>83</v>
      </c>
      <c r="BK103" s="230">
        <f>ROUND(I103*H103,2)</f>
        <v>0</v>
      </c>
      <c r="BL103" s="17" t="s">
        <v>137</v>
      </c>
      <c r="BM103" s="229" t="s">
        <v>228</v>
      </c>
    </row>
    <row r="104" s="13" customFormat="1">
      <c r="A104" s="13"/>
      <c r="B104" s="236"/>
      <c r="C104" s="237"/>
      <c r="D104" s="238" t="s">
        <v>166</v>
      </c>
      <c r="E104" s="239" t="s">
        <v>19</v>
      </c>
      <c r="F104" s="240" t="s">
        <v>223</v>
      </c>
      <c r="G104" s="237"/>
      <c r="H104" s="239" t="s">
        <v>19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166</v>
      </c>
      <c r="AU104" s="246" t="s">
        <v>131</v>
      </c>
      <c r="AV104" s="13" t="s">
        <v>83</v>
      </c>
      <c r="AW104" s="13" t="s">
        <v>36</v>
      </c>
      <c r="AX104" s="13" t="s">
        <v>75</v>
      </c>
      <c r="AY104" s="246" t="s">
        <v>118</v>
      </c>
    </row>
    <row r="105" s="14" customFormat="1">
      <c r="A105" s="14"/>
      <c r="B105" s="247"/>
      <c r="C105" s="248"/>
      <c r="D105" s="238" t="s">
        <v>166</v>
      </c>
      <c r="E105" s="249" t="s">
        <v>19</v>
      </c>
      <c r="F105" s="250" t="s">
        <v>229</v>
      </c>
      <c r="G105" s="248"/>
      <c r="H105" s="251">
        <v>27.164999999999999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7" t="s">
        <v>166</v>
      </c>
      <c r="AU105" s="257" t="s">
        <v>131</v>
      </c>
      <c r="AV105" s="14" t="s">
        <v>85</v>
      </c>
      <c r="AW105" s="14" t="s">
        <v>36</v>
      </c>
      <c r="AX105" s="14" t="s">
        <v>75</v>
      </c>
      <c r="AY105" s="257" t="s">
        <v>118</v>
      </c>
    </row>
    <row r="106" s="12" customFormat="1" ht="20.88" customHeight="1">
      <c r="A106" s="12"/>
      <c r="B106" s="202"/>
      <c r="C106" s="203"/>
      <c r="D106" s="204" t="s">
        <v>74</v>
      </c>
      <c r="E106" s="216" t="s">
        <v>230</v>
      </c>
      <c r="F106" s="216" t="s">
        <v>231</v>
      </c>
      <c r="G106" s="203"/>
      <c r="H106" s="203"/>
      <c r="I106" s="206"/>
      <c r="J106" s="217">
        <f>BK106</f>
        <v>0</v>
      </c>
      <c r="K106" s="203"/>
      <c r="L106" s="208"/>
      <c r="M106" s="209"/>
      <c r="N106" s="210"/>
      <c r="O106" s="210"/>
      <c r="P106" s="211">
        <f>SUM(P107:P109)</f>
        <v>0</v>
      </c>
      <c r="Q106" s="210"/>
      <c r="R106" s="211">
        <f>SUM(R107:R109)</f>
        <v>0</v>
      </c>
      <c r="S106" s="210"/>
      <c r="T106" s="212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3" t="s">
        <v>83</v>
      </c>
      <c r="AT106" s="214" t="s">
        <v>74</v>
      </c>
      <c r="AU106" s="214" t="s">
        <v>85</v>
      </c>
      <c r="AY106" s="213" t="s">
        <v>118</v>
      </c>
      <c r="BK106" s="215">
        <f>SUM(BK107:BK109)</f>
        <v>0</v>
      </c>
    </row>
    <row r="107" s="2" customFormat="1" ht="21.75" customHeight="1">
      <c r="A107" s="38"/>
      <c r="B107" s="39"/>
      <c r="C107" s="218" t="s">
        <v>131</v>
      </c>
      <c r="D107" s="218" t="s">
        <v>121</v>
      </c>
      <c r="E107" s="219" t="s">
        <v>232</v>
      </c>
      <c r="F107" s="220" t="s">
        <v>233</v>
      </c>
      <c r="G107" s="221" t="s">
        <v>227</v>
      </c>
      <c r="H107" s="222">
        <v>0.216</v>
      </c>
      <c r="I107" s="223"/>
      <c r="J107" s="224">
        <f>ROUND(I107*H107,2)</f>
        <v>0</v>
      </c>
      <c r="K107" s="220" t="s">
        <v>193</v>
      </c>
      <c r="L107" s="44"/>
      <c r="M107" s="225" t="s">
        <v>19</v>
      </c>
      <c r="N107" s="226" t="s">
        <v>46</v>
      </c>
      <c r="O107" s="84"/>
      <c r="P107" s="227">
        <f>O107*H107</f>
        <v>0</v>
      </c>
      <c r="Q107" s="227">
        <v>0</v>
      </c>
      <c r="R107" s="227">
        <f>Q107*H107</f>
        <v>0</v>
      </c>
      <c r="S107" s="227">
        <v>0</v>
      </c>
      <c r="T107" s="228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9" t="s">
        <v>137</v>
      </c>
      <c r="AT107" s="229" t="s">
        <v>121</v>
      </c>
      <c r="AU107" s="229" t="s">
        <v>131</v>
      </c>
      <c r="AY107" s="17" t="s">
        <v>118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17" t="s">
        <v>83</v>
      </c>
      <c r="BK107" s="230">
        <f>ROUND(I107*H107,2)</f>
        <v>0</v>
      </c>
      <c r="BL107" s="17" t="s">
        <v>137</v>
      </c>
      <c r="BM107" s="229" t="s">
        <v>234</v>
      </c>
    </row>
    <row r="108" s="13" customFormat="1">
      <c r="A108" s="13"/>
      <c r="B108" s="236"/>
      <c r="C108" s="237"/>
      <c r="D108" s="238" t="s">
        <v>166</v>
      </c>
      <c r="E108" s="239" t="s">
        <v>19</v>
      </c>
      <c r="F108" s="240" t="s">
        <v>235</v>
      </c>
      <c r="G108" s="237"/>
      <c r="H108" s="239" t="s">
        <v>19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166</v>
      </c>
      <c r="AU108" s="246" t="s">
        <v>131</v>
      </c>
      <c r="AV108" s="13" t="s">
        <v>83</v>
      </c>
      <c r="AW108" s="13" t="s">
        <v>36</v>
      </c>
      <c r="AX108" s="13" t="s">
        <v>75</v>
      </c>
      <c r="AY108" s="246" t="s">
        <v>118</v>
      </c>
    </row>
    <row r="109" s="14" customFormat="1">
      <c r="A109" s="14"/>
      <c r="B109" s="247"/>
      <c r="C109" s="248"/>
      <c r="D109" s="238" t="s">
        <v>166</v>
      </c>
      <c r="E109" s="249" t="s">
        <v>19</v>
      </c>
      <c r="F109" s="250" t="s">
        <v>236</v>
      </c>
      <c r="G109" s="248"/>
      <c r="H109" s="251">
        <v>0.216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7" t="s">
        <v>166</v>
      </c>
      <c r="AU109" s="257" t="s">
        <v>131</v>
      </c>
      <c r="AV109" s="14" t="s">
        <v>85</v>
      </c>
      <c r="AW109" s="14" t="s">
        <v>36</v>
      </c>
      <c r="AX109" s="14" t="s">
        <v>75</v>
      </c>
      <c r="AY109" s="257" t="s">
        <v>118</v>
      </c>
    </row>
    <row r="110" s="12" customFormat="1" ht="20.88" customHeight="1">
      <c r="A110" s="12"/>
      <c r="B110" s="202"/>
      <c r="C110" s="203"/>
      <c r="D110" s="204" t="s">
        <v>74</v>
      </c>
      <c r="E110" s="216" t="s">
        <v>202</v>
      </c>
      <c r="F110" s="216" t="s">
        <v>237</v>
      </c>
      <c r="G110" s="203"/>
      <c r="H110" s="203"/>
      <c r="I110" s="206"/>
      <c r="J110" s="217">
        <f>BK110</f>
        <v>0</v>
      </c>
      <c r="K110" s="203"/>
      <c r="L110" s="208"/>
      <c r="M110" s="209"/>
      <c r="N110" s="210"/>
      <c r="O110" s="210"/>
      <c r="P110" s="211">
        <f>SUM(P111:P119)</f>
        <v>0</v>
      </c>
      <c r="Q110" s="210"/>
      <c r="R110" s="211">
        <f>SUM(R111:R119)</f>
        <v>0</v>
      </c>
      <c r="S110" s="210"/>
      <c r="T110" s="212">
        <f>SUM(T111:T119)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13" t="s">
        <v>83</v>
      </c>
      <c r="AT110" s="214" t="s">
        <v>74</v>
      </c>
      <c r="AU110" s="214" t="s">
        <v>85</v>
      </c>
      <c r="AY110" s="213" t="s">
        <v>118</v>
      </c>
      <c r="BK110" s="215">
        <f>SUM(BK111:BK119)</f>
        <v>0</v>
      </c>
    </row>
    <row r="111" s="2" customFormat="1" ht="55.5" customHeight="1">
      <c r="A111" s="38"/>
      <c r="B111" s="39"/>
      <c r="C111" s="218" t="s">
        <v>137</v>
      </c>
      <c r="D111" s="218" t="s">
        <v>121</v>
      </c>
      <c r="E111" s="219" t="s">
        <v>238</v>
      </c>
      <c r="F111" s="220" t="s">
        <v>239</v>
      </c>
      <c r="G111" s="221" t="s">
        <v>227</v>
      </c>
      <c r="H111" s="222">
        <v>27.381</v>
      </c>
      <c r="I111" s="223"/>
      <c r="J111" s="224">
        <f>ROUND(I111*H111,2)</f>
        <v>0</v>
      </c>
      <c r="K111" s="220" t="s">
        <v>193</v>
      </c>
      <c r="L111" s="44"/>
      <c r="M111" s="225" t="s">
        <v>19</v>
      </c>
      <c r="N111" s="226" t="s">
        <v>46</v>
      </c>
      <c r="O111" s="84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9" t="s">
        <v>137</v>
      </c>
      <c r="AT111" s="229" t="s">
        <v>121</v>
      </c>
      <c r="AU111" s="229" t="s">
        <v>131</v>
      </c>
      <c r="AY111" s="17" t="s">
        <v>118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17" t="s">
        <v>83</v>
      </c>
      <c r="BK111" s="230">
        <f>ROUND(I111*H111,2)</f>
        <v>0</v>
      </c>
      <c r="BL111" s="17" t="s">
        <v>137</v>
      </c>
      <c r="BM111" s="229" t="s">
        <v>240</v>
      </c>
    </row>
    <row r="112" s="13" customFormat="1">
      <c r="A112" s="13"/>
      <c r="B112" s="236"/>
      <c r="C112" s="237"/>
      <c r="D112" s="238" t="s">
        <v>166</v>
      </c>
      <c r="E112" s="239" t="s">
        <v>19</v>
      </c>
      <c r="F112" s="240" t="s">
        <v>241</v>
      </c>
      <c r="G112" s="237"/>
      <c r="H112" s="239" t="s">
        <v>19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6" t="s">
        <v>166</v>
      </c>
      <c r="AU112" s="246" t="s">
        <v>131</v>
      </c>
      <c r="AV112" s="13" t="s">
        <v>83</v>
      </c>
      <c r="AW112" s="13" t="s">
        <v>36</v>
      </c>
      <c r="AX112" s="13" t="s">
        <v>75</v>
      </c>
      <c r="AY112" s="246" t="s">
        <v>118</v>
      </c>
    </row>
    <row r="113" s="14" customFormat="1">
      <c r="A113" s="14"/>
      <c r="B113" s="247"/>
      <c r="C113" s="248"/>
      <c r="D113" s="238" t="s">
        <v>166</v>
      </c>
      <c r="E113" s="249" t="s">
        <v>19</v>
      </c>
      <c r="F113" s="250" t="s">
        <v>242</v>
      </c>
      <c r="G113" s="248"/>
      <c r="H113" s="251">
        <v>27.164999999999999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7" t="s">
        <v>166</v>
      </c>
      <c r="AU113" s="257" t="s">
        <v>131</v>
      </c>
      <c r="AV113" s="14" t="s">
        <v>85</v>
      </c>
      <c r="AW113" s="14" t="s">
        <v>36</v>
      </c>
      <c r="AX113" s="14" t="s">
        <v>75</v>
      </c>
      <c r="AY113" s="257" t="s">
        <v>118</v>
      </c>
    </row>
    <row r="114" s="13" customFormat="1">
      <c r="A114" s="13"/>
      <c r="B114" s="236"/>
      <c r="C114" s="237"/>
      <c r="D114" s="238" t="s">
        <v>166</v>
      </c>
      <c r="E114" s="239" t="s">
        <v>19</v>
      </c>
      <c r="F114" s="240" t="s">
        <v>243</v>
      </c>
      <c r="G114" s="237"/>
      <c r="H114" s="239" t="s">
        <v>19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166</v>
      </c>
      <c r="AU114" s="246" t="s">
        <v>131</v>
      </c>
      <c r="AV114" s="13" t="s">
        <v>83</v>
      </c>
      <c r="AW114" s="13" t="s">
        <v>36</v>
      </c>
      <c r="AX114" s="13" t="s">
        <v>75</v>
      </c>
      <c r="AY114" s="246" t="s">
        <v>118</v>
      </c>
    </row>
    <row r="115" s="14" customFormat="1">
      <c r="A115" s="14"/>
      <c r="B115" s="247"/>
      <c r="C115" s="248"/>
      <c r="D115" s="238" t="s">
        <v>166</v>
      </c>
      <c r="E115" s="249" t="s">
        <v>19</v>
      </c>
      <c r="F115" s="250" t="s">
        <v>244</v>
      </c>
      <c r="G115" s="248"/>
      <c r="H115" s="251">
        <v>0.216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7" t="s">
        <v>166</v>
      </c>
      <c r="AU115" s="257" t="s">
        <v>131</v>
      </c>
      <c r="AV115" s="14" t="s">
        <v>85</v>
      </c>
      <c r="AW115" s="14" t="s">
        <v>36</v>
      </c>
      <c r="AX115" s="14" t="s">
        <v>75</v>
      </c>
      <c r="AY115" s="257" t="s">
        <v>118</v>
      </c>
    </row>
    <row r="116" s="2" customFormat="1" ht="33" customHeight="1">
      <c r="A116" s="38"/>
      <c r="B116" s="39"/>
      <c r="C116" s="218" t="s">
        <v>117</v>
      </c>
      <c r="D116" s="218" t="s">
        <v>121</v>
      </c>
      <c r="E116" s="219" t="s">
        <v>245</v>
      </c>
      <c r="F116" s="220" t="s">
        <v>246</v>
      </c>
      <c r="G116" s="221" t="s">
        <v>247</v>
      </c>
      <c r="H116" s="222">
        <v>54.762</v>
      </c>
      <c r="I116" s="223"/>
      <c r="J116" s="224">
        <f>ROUND(I116*H116,2)</f>
        <v>0</v>
      </c>
      <c r="K116" s="220" t="s">
        <v>193</v>
      </c>
      <c r="L116" s="44"/>
      <c r="M116" s="225" t="s">
        <v>19</v>
      </c>
      <c r="N116" s="226" t="s">
        <v>46</v>
      </c>
      <c r="O116" s="84"/>
      <c r="P116" s="227">
        <f>O116*H116</f>
        <v>0</v>
      </c>
      <c r="Q116" s="227">
        <v>0</v>
      </c>
      <c r="R116" s="227">
        <f>Q116*H116</f>
        <v>0</v>
      </c>
      <c r="S116" s="227">
        <v>0</v>
      </c>
      <c r="T116" s="228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9" t="s">
        <v>137</v>
      </c>
      <c r="AT116" s="229" t="s">
        <v>121</v>
      </c>
      <c r="AU116" s="229" t="s">
        <v>131</v>
      </c>
      <c r="AY116" s="17" t="s">
        <v>118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17" t="s">
        <v>83</v>
      </c>
      <c r="BK116" s="230">
        <f>ROUND(I116*H116,2)</f>
        <v>0</v>
      </c>
      <c r="BL116" s="17" t="s">
        <v>137</v>
      </c>
      <c r="BM116" s="229" t="s">
        <v>248</v>
      </c>
    </row>
    <row r="117" s="13" customFormat="1">
      <c r="A117" s="13"/>
      <c r="B117" s="236"/>
      <c r="C117" s="237"/>
      <c r="D117" s="238" t="s">
        <v>166</v>
      </c>
      <c r="E117" s="239" t="s">
        <v>19</v>
      </c>
      <c r="F117" s="240" t="s">
        <v>249</v>
      </c>
      <c r="G117" s="237"/>
      <c r="H117" s="239" t="s">
        <v>19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166</v>
      </c>
      <c r="AU117" s="246" t="s">
        <v>131</v>
      </c>
      <c r="AV117" s="13" t="s">
        <v>83</v>
      </c>
      <c r="AW117" s="13" t="s">
        <v>36</v>
      </c>
      <c r="AX117" s="13" t="s">
        <v>75</v>
      </c>
      <c r="AY117" s="246" t="s">
        <v>118</v>
      </c>
    </row>
    <row r="118" s="14" customFormat="1">
      <c r="A118" s="14"/>
      <c r="B118" s="247"/>
      <c r="C118" s="248"/>
      <c r="D118" s="238" t="s">
        <v>166</v>
      </c>
      <c r="E118" s="249" t="s">
        <v>19</v>
      </c>
      <c r="F118" s="250" t="s">
        <v>250</v>
      </c>
      <c r="G118" s="248"/>
      <c r="H118" s="251">
        <v>27.381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7" t="s">
        <v>166</v>
      </c>
      <c r="AU118" s="257" t="s">
        <v>131</v>
      </c>
      <c r="AV118" s="14" t="s">
        <v>85</v>
      </c>
      <c r="AW118" s="14" t="s">
        <v>36</v>
      </c>
      <c r="AX118" s="14" t="s">
        <v>75</v>
      </c>
      <c r="AY118" s="257" t="s">
        <v>118</v>
      </c>
    </row>
    <row r="119" s="14" customFormat="1">
      <c r="A119" s="14"/>
      <c r="B119" s="247"/>
      <c r="C119" s="248"/>
      <c r="D119" s="238" t="s">
        <v>166</v>
      </c>
      <c r="E119" s="248"/>
      <c r="F119" s="250" t="s">
        <v>251</v>
      </c>
      <c r="G119" s="248"/>
      <c r="H119" s="251">
        <v>54.762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7" t="s">
        <v>166</v>
      </c>
      <c r="AU119" s="257" t="s">
        <v>131</v>
      </c>
      <c r="AV119" s="14" t="s">
        <v>85</v>
      </c>
      <c r="AW119" s="14" t="s">
        <v>4</v>
      </c>
      <c r="AX119" s="14" t="s">
        <v>83</v>
      </c>
      <c r="AY119" s="257" t="s">
        <v>118</v>
      </c>
    </row>
    <row r="120" s="12" customFormat="1" ht="20.88" customHeight="1">
      <c r="A120" s="12"/>
      <c r="B120" s="202"/>
      <c r="C120" s="203"/>
      <c r="D120" s="204" t="s">
        <v>74</v>
      </c>
      <c r="E120" s="216" t="s">
        <v>252</v>
      </c>
      <c r="F120" s="216" t="s">
        <v>253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SUM(P121:P144)</f>
        <v>0</v>
      </c>
      <c r="Q120" s="210"/>
      <c r="R120" s="211">
        <f>SUM(R121:R144)</f>
        <v>0.0040750000000000005</v>
      </c>
      <c r="S120" s="210"/>
      <c r="T120" s="212">
        <f>SUM(T121:T144)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83</v>
      </c>
      <c r="AT120" s="214" t="s">
        <v>74</v>
      </c>
      <c r="AU120" s="214" t="s">
        <v>85</v>
      </c>
      <c r="AY120" s="213" t="s">
        <v>118</v>
      </c>
      <c r="BK120" s="215">
        <f>SUM(BK121:BK144)</f>
        <v>0</v>
      </c>
    </row>
    <row r="121" s="2" customFormat="1" ht="33" customHeight="1">
      <c r="A121" s="38"/>
      <c r="B121" s="39"/>
      <c r="C121" s="218" t="s">
        <v>144</v>
      </c>
      <c r="D121" s="218" t="s">
        <v>121</v>
      </c>
      <c r="E121" s="219" t="s">
        <v>254</v>
      </c>
      <c r="F121" s="220" t="s">
        <v>255</v>
      </c>
      <c r="G121" s="221" t="s">
        <v>164</v>
      </c>
      <c r="H121" s="222">
        <v>135.82499999999999</v>
      </c>
      <c r="I121" s="223"/>
      <c r="J121" s="224">
        <f>ROUND(I121*H121,2)</f>
        <v>0</v>
      </c>
      <c r="K121" s="220" t="s">
        <v>193</v>
      </c>
      <c r="L121" s="44"/>
      <c r="M121" s="225" t="s">
        <v>19</v>
      </c>
      <c r="N121" s="226" t="s">
        <v>46</v>
      </c>
      <c r="O121" s="84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137</v>
      </c>
      <c r="AT121" s="229" t="s">
        <v>121</v>
      </c>
      <c r="AU121" s="229" t="s">
        <v>131</v>
      </c>
      <c r="AY121" s="17" t="s">
        <v>118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83</v>
      </c>
      <c r="BK121" s="230">
        <f>ROUND(I121*H121,2)</f>
        <v>0</v>
      </c>
      <c r="BL121" s="17" t="s">
        <v>137</v>
      </c>
      <c r="BM121" s="229" t="s">
        <v>256</v>
      </c>
    </row>
    <row r="122" s="13" customFormat="1">
      <c r="A122" s="13"/>
      <c r="B122" s="236"/>
      <c r="C122" s="237"/>
      <c r="D122" s="238" t="s">
        <v>166</v>
      </c>
      <c r="E122" s="239" t="s">
        <v>19</v>
      </c>
      <c r="F122" s="240" t="s">
        <v>257</v>
      </c>
      <c r="G122" s="237"/>
      <c r="H122" s="239" t="s">
        <v>19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6" t="s">
        <v>166</v>
      </c>
      <c r="AU122" s="246" t="s">
        <v>131</v>
      </c>
      <c r="AV122" s="13" t="s">
        <v>83</v>
      </c>
      <c r="AW122" s="13" t="s">
        <v>36</v>
      </c>
      <c r="AX122" s="13" t="s">
        <v>75</v>
      </c>
      <c r="AY122" s="246" t="s">
        <v>118</v>
      </c>
    </row>
    <row r="123" s="14" customFormat="1">
      <c r="A123" s="14"/>
      <c r="B123" s="247"/>
      <c r="C123" s="248"/>
      <c r="D123" s="238" t="s">
        <v>166</v>
      </c>
      <c r="E123" s="249" t="s">
        <v>19</v>
      </c>
      <c r="F123" s="250" t="s">
        <v>258</v>
      </c>
      <c r="G123" s="248"/>
      <c r="H123" s="251">
        <v>135.82499999999999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7" t="s">
        <v>166</v>
      </c>
      <c r="AU123" s="257" t="s">
        <v>131</v>
      </c>
      <c r="AV123" s="14" t="s">
        <v>85</v>
      </c>
      <c r="AW123" s="14" t="s">
        <v>36</v>
      </c>
      <c r="AX123" s="14" t="s">
        <v>75</v>
      </c>
      <c r="AY123" s="257" t="s">
        <v>118</v>
      </c>
    </row>
    <row r="124" s="2" customFormat="1" ht="33" customHeight="1">
      <c r="A124" s="38"/>
      <c r="B124" s="39"/>
      <c r="C124" s="218" t="s">
        <v>259</v>
      </c>
      <c r="D124" s="218" t="s">
        <v>121</v>
      </c>
      <c r="E124" s="219" t="s">
        <v>260</v>
      </c>
      <c r="F124" s="220" t="s">
        <v>261</v>
      </c>
      <c r="G124" s="221" t="s">
        <v>164</v>
      </c>
      <c r="H124" s="222">
        <v>135.82499999999999</v>
      </c>
      <c r="I124" s="223"/>
      <c r="J124" s="224">
        <f>ROUND(I124*H124,2)</f>
        <v>0</v>
      </c>
      <c r="K124" s="220" t="s">
        <v>19</v>
      </c>
      <c r="L124" s="44"/>
      <c r="M124" s="225" t="s">
        <v>19</v>
      </c>
      <c r="N124" s="226" t="s">
        <v>46</v>
      </c>
      <c r="O124" s="84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137</v>
      </c>
      <c r="AT124" s="229" t="s">
        <v>121</v>
      </c>
      <c r="AU124" s="229" t="s">
        <v>131</v>
      </c>
      <c r="AY124" s="17" t="s">
        <v>118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83</v>
      </c>
      <c r="BK124" s="230">
        <f>ROUND(I124*H124,2)</f>
        <v>0</v>
      </c>
      <c r="BL124" s="17" t="s">
        <v>137</v>
      </c>
      <c r="BM124" s="229" t="s">
        <v>262</v>
      </c>
    </row>
    <row r="125" s="13" customFormat="1">
      <c r="A125" s="13"/>
      <c r="B125" s="236"/>
      <c r="C125" s="237"/>
      <c r="D125" s="238" t="s">
        <v>166</v>
      </c>
      <c r="E125" s="239" t="s">
        <v>19</v>
      </c>
      <c r="F125" s="240" t="s">
        <v>263</v>
      </c>
      <c r="G125" s="237"/>
      <c r="H125" s="239" t="s">
        <v>19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166</v>
      </c>
      <c r="AU125" s="246" t="s">
        <v>131</v>
      </c>
      <c r="AV125" s="13" t="s">
        <v>83</v>
      </c>
      <c r="AW125" s="13" t="s">
        <v>36</v>
      </c>
      <c r="AX125" s="13" t="s">
        <v>75</v>
      </c>
      <c r="AY125" s="246" t="s">
        <v>118</v>
      </c>
    </row>
    <row r="126" s="14" customFormat="1">
      <c r="A126" s="14"/>
      <c r="B126" s="247"/>
      <c r="C126" s="248"/>
      <c r="D126" s="238" t="s">
        <v>166</v>
      </c>
      <c r="E126" s="249" t="s">
        <v>19</v>
      </c>
      <c r="F126" s="250" t="s">
        <v>264</v>
      </c>
      <c r="G126" s="248"/>
      <c r="H126" s="251">
        <v>135.82499999999999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7" t="s">
        <v>166</v>
      </c>
      <c r="AU126" s="257" t="s">
        <v>131</v>
      </c>
      <c r="AV126" s="14" t="s">
        <v>85</v>
      </c>
      <c r="AW126" s="14" t="s">
        <v>36</v>
      </c>
      <c r="AX126" s="14" t="s">
        <v>75</v>
      </c>
      <c r="AY126" s="257" t="s">
        <v>118</v>
      </c>
    </row>
    <row r="127" s="2" customFormat="1" ht="16.5" customHeight="1">
      <c r="A127" s="38"/>
      <c r="B127" s="39"/>
      <c r="C127" s="258" t="s">
        <v>265</v>
      </c>
      <c r="D127" s="258" t="s">
        <v>266</v>
      </c>
      <c r="E127" s="259" t="s">
        <v>267</v>
      </c>
      <c r="F127" s="260" t="s">
        <v>268</v>
      </c>
      <c r="G127" s="261" t="s">
        <v>201</v>
      </c>
      <c r="H127" s="262">
        <v>4.0750000000000002</v>
      </c>
      <c r="I127" s="263"/>
      <c r="J127" s="264">
        <f>ROUND(I127*H127,2)</f>
        <v>0</v>
      </c>
      <c r="K127" s="260" t="s">
        <v>19</v>
      </c>
      <c r="L127" s="265"/>
      <c r="M127" s="266" t="s">
        <v>19</v>
      </c>
      <c r="N127" s="267" t="s">
        <v>46</v>
      </c>
      <c r="O127" s="84"/>
      <c r="P127" s="227">
        <f>O127*H127</f>
        <v>0</v>
      </c>
      <c r="Q127" s="227">
        <v>0.001</v>
      </c>
      <c r="R127" s="227">
        <f>Q127*H127</f>
        <v>0.0040750000000000005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265</v>
      </c>
      <c r="AT127" s="229" t="s">
        <v>266</v>
      </c>
      <c r="AU127" s="229" t="s">
        <v>131</v>
      </c>
      <c r="AY127" s="17" t="s">
        <v>118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83</v>
      </c>
      <c r="BK127" s="230">
        <f>ROUND(I127*H127,2)</f>
        <v>0</v>
      </c>
      <c r="BL127" s="17" t="s">
        <v>137</v>
      </c>
      <c r="BM127" s="229" t="s">
        <v>269</v>
      </c>
    </row>
    <row r="128" s="13" customFormat="1">
      <c r="A128" s="13"/>
      <c r="B128" s="236"/>
      <c r="C128" s="237"/>
      <c r="D128" s="238" t="s">
        <v>166</v>
      </c>
      <c r="E128" s="239" t="s">
        <v>19</v>
      </c>
      <c r="F128" s="240" t="s">
        <v>263</v>
      </c>
      <c r="G128" s="237"/>
      <c r="H128" s="239" t="s">
        <v>19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166</v>
      </c>
      <c r="AU128" s="246" t="s">
        <v>131</v>
      </c>
      <c r="AV128" s="13" t="s">
        <v>83</v>
      </c>
      <c r="AW128" s="13" t="s">
        <v>36</v>
      </c>
      <c r="AX128" s="13" t="s">
        <v>75</v>
      </c>
      <c r="AY128" s="246" t="s">
        <v>118</v>
      </c>
    </row>
    <row r="129" s="14" customFormat="1">
      <c r="A129" s="14"/>
      <c r="B129" s="247"/>
      <c r="C129" s="248"/>
      <c r="D129" s="238" t="s">
        <v>166</v>
      </c>
      <c r="E129" s="249" t="s">
        <v>19</v>
      </c>
      <c r="F129" s="250" t="s">
        <v>264</v>
      </c>
      <c r="G129" s="248"/>
      <c r="H129" s="251">
        <v>135.82499999999999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7" t="s">
        <v>166</v>
      </c>
      <c r="AU129" s="257" t="s">
        <v>131</v>
      </c>
      <c r="AV129" s="14" t="s">
        <v>85</v>
      </c>
      <c r="AW129" s="14" t="s">
        <v>36</v>
      </c>
      <c r="AX129" s="14" t="s">
        <v>75</v>
      </c>
      <c r="AY129" s="257" t="s">
        <v>118</v>
      </c>
    </row>
    <row r="130" s="14" customFormat="1">
      <c r="A130" s="14"/>
      <c r="B130" s="247"/>
      <c r="C130" s="248"/>
      <c r="D130" s="238" t="s">
        <v>166</v>
      </c>
      <c r="E130" s="248"/>
      <c r="F130" s="250" t="s">
        <v>270</v>
      </c>
      <c r="G130" s="248"/>
      <c r="H130" s="251">
        <v>4.0750000000000002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7" t="s">
        <v>166</v>
      </c>
      <c r="AU130" s="257" t="s">
        <v>131</v>
      </c>
      <c r="AV130" s="14" t="s">
        <v>85</v>
      </c>
      <c r="AW130" s="14" t="s">
        <v>4</v>
      </c>
      <c r="AX130" s="14" t="s">
        <v>83</v>
      </c>
      <c r="AY130" s="257" t="s">
        <v>118</v>
      </c>
    </row>
    <row r="131" s="2" customFormat="1" ht="21.75" customHeight="1">
      <c r="A131" s="38"/>
      <c r="B131" s="39"/>
      <c r="C131" s="218" t="s">
        <v>187</v>
      </c>
      <c r="D131" s="218" t="s">
        <v>121</v>
      </c>
      <c r="E131" s="219" t="s">
        <v>271</v>
      </c>
      <c r="F131" s="220" t="s">
        <v>272</v>
      </c>
      <c r="G131" s="221" t="s">
        <v>164</v>
      </c>
      <c r="H131" s="222">
        <v>168.80000000000001</v>
      </c>
      <c r="I131" s="223"/>
      <c r="J131" s="224">
        <f>ROUND(I131*H131,2)</f>
        <v>0</v>
      </c>
      <c r="K131" s="220" t="s">
        <v>19</v>
      </c>
      <c r="L131" s="44"/>
      <c r="M131" s="225" t="s">
        <v>19</v>
      </c>
      <c r="N131" s="226" t="s">
        <v>46</v>
      </c>
      <c r="O131" s="84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137</v>
      </c>
      <c r="AT131" s="229" t="s">
        <v>121</v>
      </c>
      <c r="AU131" s="229" t="s">
        <v>131</v>
      </c>
      <c r="AY131" s="17" t="s">
        <v>118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83</v>
      </c>
      <c r="BK131" s="230">
        <f>ROUND(I131*H131,2)</f>
        <v>0</v>
      </c>
      <c r="BL131" s="17" t="s">
        <v>137</v>
      </c>
      <c r="BM131" s="229" t="s">
        <v>273</v>
      </c>
    </row>
    <row r="132" s="13" customFormat="1">
      <c r="A132" s="13"/>
      <c r="B132" s="236"/>
      <c r="C132" s="237"/>
      <c r="D132" s="238" t="s">
        <v>166</v>
      </c>
      <c r="E132" s="239" t="s">
        <v>19</v>
      </c>
      <c r="F132" s="240" t="s">
        <v>274</v>
      </c>
      <c r="G132" s="237"/>
      <c r="H132" s="239" t="s">
        <v>19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166</v>
      </c>
      <c r="AU132" s="246" t="s">
        <v>131</v>
      </c>
      <c r="AV132" s="13" t="s">
        <v>83</v>
      </c>
      <c r="AW132" s="13" t="s">
        <v>36</v>
      </c>
      <c r="AX132" s="13" t="s">
        <v>75</v>
      </c>
      <c r="AY132" s="246" t="s">
        <v>118</v>
      </c>
    </row>
    <row r="133" s="14" customFormat="1">
      <c r="A133" s="14"/>
      <c r="B133" s="247"/>
      <c r="C133" s="248"/>
      <c r="D133" s="238" t="s">
        <v>166</v>
      </c>
      <c r="E133" s="249" t="s">
        <v>19</v>
      </c>
      <c r="F133" s="250" t="s">
        <v>275</v>
      </c>
      <c r="G133" s="248"/>
      <c r="H133" s="251">
        <v>144.30000000000001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7" t="s">
        <v>166</v>
      </c>
      <c r="AU133" s="257" t="s">
        <v>131</v>
      </c>
      <c r="AV133" s="14" t="s">
        <v>85</v>
      </c>
      <c r="AW133" s="14" t="s">
        <v>36</v>
      </c>
      <c r="AX133" s="14" t="s">
        <v>75</v>
      </c>
      <c r="AY133" s="257" t="s">
        <v>118</v>
      </c>
    </row>
    <row r="134" s="13" customFormat="1">
      <c r="A134" s="13"/>
      <c r="B134" s="236"/>
      <c r="C134" s="237"/>
      <c r="D134" s="238" t="s">
        <v>166</v>
      </c>
      <c r="E134" s="239" t="s">
        <v>19</v>
      </c>
      <c r="F134" s="240" t="s">
        <v>276</v>
      </c>
      <c r="G134" s="237"/>
      <c r="H134" s="239" t="s">
        <v>19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166</v>
      </c>
      <c r="AU134" s="246" t="s">
        <v>131</v>
      </c>
      <c r="AV134" s="13" t="s">
        <v>83</v>
      </c>
      <c r="AW134" s="13" t="s">
        <v>36</v>
      </c>
      <c r="AX134" s="13" t="s">
        <v>75</v>
      </c>
      <c r="AY134" s="246" t="s">
        <v>118</v>
      </c>
    </row>
    <row r="135" s="14" customFormat="1">
      <c r="A135" s="14"/>
      <c r="B135" s="247"/>
      <c r="C135" s="248"/>
      <c r="D135" s="238" t="s">
        <v>166</v>
      </c>
      <c r="E135" s="249" t="s">
        <v>19</v>
      </c>
      <c r="F135" s="250" t="s">
        <v>277</v>
      </c>
      <c r="G135" s="248"/>
      <c r="H135" s="251">
        <v>24.5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166</v>
      </c>
      <c r="AU135" s="257" t="s">
        <v>131</v>
      </c>
      <c r="AV135" s="14" t="s">
        <v>85</v>
      </c>
      <c r="AW135" s="14" t="s">
        <v>36</v>
      </c>
      <c r="AX135" s="14" t="s">
        <v>75</v>
      </c>
      <c r="AY135" s="257" t="s">
        <v>118</v>
      </c>
    </row>
    <row r="136" s="2" customFormat="1" ht="16.5" customHeight="1">
      <c r="A136" s="38"/>
      <c r="B136" s="39"/>
      <c r="C136" s="218" t="s">
        <v>278</v>
      </c>
      <c r="D136" s="218" t="s">
        <v>121</v>
      </c>
      <c r="E136" s="219" t="s">
        <v>279</v>
      </c>
      <c r="F136" s="220" t="s">
        <v>280</v>
      </c>
      <c r="G136" s="221" t="s">
        <v>164</v>
      </c>
      <c r="H136" s="222">
        <v>135.82499999999999</v>
      </c>
      <c r="I136" s="223"/>
      <c r="J136" s="224">
        <f>ROUND(I136*H136,2)</f>
        <v>0</v>
      </c>
      <c r="K136" s="220" t="s">
        <v>19</v>
      </c>
      <c r="L136" s="44"/>
      <c r="M136" s="225" t="s">
        <v>19</v>
      </c>
      <c r="N136" s="226" t="s">
        <v>46</v>
      </c>
      <c r="O136" s="84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137</v>
      </c>
      <c r="AT136" s="229" t="s">
        <v>121</v>
      </c>
      <c r="AU136" s="229" t="s">
        <v>131</v>
      </c>
      <c r="AY136" s="17" t="s">
        <v>118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83</v>
      </c>
      <c r="BK136" s="230">
        <f>ROUND(I136*H136,2)</f>
        <v>0</v>
      </c>
      <c r="BL136" s="17" t="s">
        <v>137</v>
      </c>
      <c r="BM136" s="229" t="s">
        <v>281</v>
      </c>
    </row>
    <row r="137" s="13" customFormat="1">
      <c r="A137" s="13"/>
      <c r="B137" s="236"/>
      <c r="C137" s="237"/>
      <c r="D137" s="238" t="s">
        <v>166</v>
      </c>
      <c r="E137" s="239" t="s">
        <v>19</v>
      </c>
      <c r="F137" s="240" t="s">
        <v>263</v>
      </c>
      <c r="G137" s="237"/>
      <c r="H137" s="239" t="s">
        <v>19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166</v>
      </c>
      <c r="AU137" s="246" t="s">
        <v>131</v>
      </c>
      <c r="AV137" s="13" t="s">
        <v>83</v>
      </c>
      <c r="AW137" s="13" t="s">
        <v>36</v>
      </c>
      <c r="AX137" s="13" t="s">
        <v>75</v>
      </c>
      <c r="AY137" s="246" t="s">
        <v>118</v>
      </c>
    </row>
    <row r="138" s="14" customFormat="1">
      <c r="A138" s="14"/>
      <c r="B138" s="247"/>
      <c r="C138" s="248"/>
      <c r="D138" s="238" t="s">
        <v>166</v>
      </c>
      <c r="E138" s="249" t="s">
        <v>19</v>
      </c>
      <c r="F138" s="250" t="s">
        <v>264</v>
      </c>
      <c r="G138" s="248"/>
      <c r="H138" s="251">
        <v>135.82499999999999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7" t="s">
        <v>166</v>
      </c>
      <c r="AU138" s="257" t="s">
        <v>131</v>
      </c>
      <c r="AV138" s="14" t="s">
        <v>85</v>
      </c>
      <c r="AW138" s="14" t="s">
        <v>36</v>
      </c>
      <c r="AX138" s="14" t="s">
        <v>75</v>
      </c>
      <c r="AY138" s="257" t="s">
        <v>118</v>
      </c>
    </row>
    <row r="139" s="2" customFormat="1" ht="44.25" customHeight="1">
      <c r="A139" s="38"/>
      <c r="B139" s="39"/>
      <c r="C139" s="218" t="s">
        <v>282</v>
      </c>
      <c r="D139" s="218" t="s">
        <v>121</v>
      </c>
      <c r="E139" s="219" t="s">
        <v>283</v>
      </c>
      <c r="F139" s="220" t="s">
        <v>284</v>
      </c>
      <c r="G139" s="221" t="s">
        <v>164</v>
      </c>
      <c r="H139" s="222">
        <v>135.82499999999999</v>
      </c>
      <c r="I139" s="223"/>
      <c r="J139" s="224">
        <f>ROUND(I139*H139,2)</f>
        <v>0</v>
      </c>
      <c r="K139" s="220" t="s">
        <v>19</v>
      </c>
      <c r="L139" s="44"/>
      <c r="M139" s="225" t="s">
        <v>19</v>
      </c>
      <c r="N139" s="226" t="s">
        <v>46</v>
      </c>
      <c r="O139" s="84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137</v>
      </c>
      <c r="AT139" s="229" t="s">
        <v>121</v>
      </c>
      <c r="AU139" s="229" t="s">
        <v>131</v>
      </c>
      <c r="AY139" s="17" t="s">
        <v>118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83</v>
      </c>
      <c r="BK139" s="230">
        <f>ROUND(I139*H139,2)</f>
        <v>0</v>
      </c>
      <c r="BL139" s="17" t="s">
        <v>137</v>
      </c>
      <c r="BM139" s="229" t="s">
        <v>285</v>
      </c>
    </row>
    <row r="140" s="13" customFormat="1">
      <c r="A140" s="13"/>
      <c r="B140" s="236"/>
      <c r="C140" s="237"/>
      <c r="D140" s="238" t="s">
        <v>166</v>
      </c>
      <c r="E140" s="239" t="s">
        <v>19</v>
      </c>
      <c r="F140" s="240" t="s">
        <v>263</v>
      </c>
      <c r="G140" s="237"/>
      <c r="H140" s="239" t="s">
        <v>19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166</v>
      </c>
      <c r="AU140" s="246" t="s">
        <v>131</v>
      </c>
      <c r="AV140" s="13" t="s">
        <v>83</v>
      </c>
      <c r="AW140" s="13" t="s">
        <v>36</v>
      </c>
      <c r="AX140" s="13" t="s">
        <v>75</v>
      </c>
      <c r="AY140" s="246" t="s">
        <v>118</v>
      </c>
    </row>
    <row r="141" s="14" customFormat="1">
      <c r="A141" s="14"/>
      <c r="B141" s="247"/>
      <c r="C141" s="248"/>
      <c r="D141" s="238" t="s">
        <v>166</v>
      </c>
      <c r="E141" s="249" t="s">
        <v>19</v>
      </c>
      <c r="F141" s="250" t="s">
        <v>264</v>
      </c>
      <c r="G141" s="248"/>
      <c r="H141" s="251">
        <v>135.82499999999999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166</v>
      </c>
      <c r="AU141" s="257" t="s">
        <v>131</v>
      </c>
      <c r="AV141" s="14" t="s">
        <v>85</v>
      </c>
      <c r="AW141" s="14" t="s">
        <v>36</v>
      </c>
      <c r="AX141" s="14" t="s">
        <v>75</v>
      </c>
      <c r="AY141" s="257" t="s">
        <v>118</v>
      </c>
    </row>
    <row r="142" s="2" customFormat="1" ht="21.75" customHeight="1">
      <c r="A142" s="38"/>
      <c r="B142" s="39"/>
      <c r="C142" s="218" t="s">
        <v>218</v>
      </c>
      <c r="D142" s="218" t="s">
        <v>121</v>
      </c>
      <c r="E142" s="219" t="s">
        <v>286</v>
      </c>
      <c r="F142" s="220" t="s">
        <v>287</v>
      </c>
      <c r="G142" s="221" t="s">
        <v>164</v>
      </c>
      <c r="H142" s="222">
        <v>135.82499999999999</v>
      </c>
      <c r="I142" s="223"/>
      <c r="J142" s="224">
        <f>ROUND(I142*H142,2)</f>
        <v>0</v>
      </c>
      <c r="K142" s="220" t="s">
        <v>19</v>
      </c>
      <c r="L142" s="44"/>
      <c r="M142" s="225" t="s">
        <v>19</v>
      </c>
      <c r="N142" s="226" t="s">
        <v>46</v>
      </c>
      <c r="O142" s="84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137</v>
      </c>
      <c r="AT142" s="229" t="s">
        <v>121</v>
      </c>
      <c r="AU142" s="229" t="s">
        <v>131</v>
      </c>
      <c r="AY142" s="17" t="s">
        <v>118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83</v>
      </c>
      <c r="BK142" s="230">
        <f>ROUND(I142*H142,2)</f>
        <v>0</v>
      </c>
      <c r="BL142" s="17" t="s">
        <v>137</v>
      </c>
      <c r="BM142" s="229" t="s">
        <v>288</v>
      </c>
    </row>
    <row r="143" s="13" customFormat="1">
      <c r="A143" s="13"/>
      <c r="B143" s="236"/>
      <c r="C143" s="237"/>
      <c r="D143" s="238" t="s">
        <v>166</v>
      </c>
      <c r="E143" s="239" t="s">
        <v>19</v>
      </c>
      <c r="F143" s="240" t="s">
        <v>263</v>
      </c>
      <c r="G143" s="237"/>
      <c r="H143" s="239" t="s">
        <v>19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166</v>
      </c>
      <c r="AU143" s="246" t="s">
        <v>131</v>
      </c>
      <c r="AV143" s="13" t="s">
        <v>83</v>
      </c>
      <c r="AW143" s="13" t="s">
        <v>36</v>
      </c>
      <c r="AX143" s="13" t="s">
        <v>75</v>
      </c>
      <c r="AY143" s="246" t="s">
        <v>118</v>
      </c>
    </row>
    <row r="144" s="14" customFormat="1">
      <c r="A144" s="14"/>
      <c r="B144" s="247"/>
      <c r="C144" s="248"/>
      <c r="D144" s="238" t="s">
        <v>166</v>
      </c>
      <c r="E144" s="249" t="s">
        <v>19</v>
      </c>
      <c r="F144" s="250" t="s">
        <v>264</v>
      </c>
      <c r="G144" s="248"/>
      <c r="H144" s="251">
        <v>135.82499999999999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166</v>
      </c>
      <c r="AU144" s="257" t="s">
        <v>131</v>
      </c>
      <c r="AV144" s="14" t="s">
        <v>85</v>
      </c>
      <c r="AW144" s="14" t="s">
        <v>36</v>
      </c>
      <c r="AX144" s="14" t="s">
        <v>75</v>
      </c>
      <c r="AY144" s="257" t="s">
        <v>118</v>
      </c>
    </row>
    <row r="145" s="12" customFormat="1" ht="22.8" customHeight="1">
      <c r="A145" s="12"/>
      <c r="B145" s="202"/>
      <c r="C145" s="203"/>
      <c r="D145" s="204" t="s">
        <v>74</v>
      </c>
      <c r="E145" s="216" t="s">
        <v>85</v>
      </c>
      <c r="F145" s="216" t="s">
        <v>289</v>
      </c>
      <c r="G145" s="203"/>
      <c r="H145" s="203"/>
      <c r="I145" s="206"/>
      <c r="J145" s="217">
        <f>BK145</f>
        <v>0</v>
      </c>
      <c r="K145" s="203"/>
      <c r="L145" s="208"/>
      <c r="M145" s="209"/>
      <c r="N145" s="210"/>
      <c r="O145" s="210"/>
      <c r="P145" s="211">
        <v>0</v>
      </c>
      <c r="Q145" s="210"/>
      <c r="R145" s="211">
        <v>0</v>
      </c>
      <c r="S145" s="210"/>
      <c r="T145" s="212"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83</v>
      </c>
      <c r="AT145" s="214" t="s">
        <v>74</v>
      </c>
      <c r="AU145" s="214" t="s">
        <v>83</v>
      </c>
      <c r="AY145" s="213" t="s">
        <v>118</v>
      </c>
      <c r="BK145" s="215">
        <v>0</v>
      </c>
    </row>
    <row r="146" s="12" customFormat="1" ht="22.8" customHeight="1">
      <c r="A146" s="12"/>
      <c r="B146" s="202"/>
      <c r="C146" s="203"/>
      <c r="D146" s="204" t="s">
        <v>74</v>
      </c>
      <c r="E146" s="216" t="s">
        <v>290</v>
      </c>
      <c r="F146" s="216" t="s">
        <v>291</v>
      </c>
      <c r="G146" s="203"/>
      <c r="H146" s="203"/>
      <c r="I146" s="206"/>
      <c r="J146" s="217">
        <f>BK146</f>
        <v>0</v>
      </c>
      <c r="K146" s="203"/>
      <c r="L146" s="208"/>
      <c r="M146" s="209"/>
      <c r="N146" s="210"/>
      <c r="O146" s="210"/>
      <c r="P146" s="211">
        <f>SUM(P147:P194)</f>
        <v>0</v>
      </c>
      <c r="Q146" s="210"/>
      <c r="R146" s="211">
        <f>SUM(R147:R194)</f>
        <v>27.700021500000005</v>
      </c>
      <c r="S146" s="210"/>
      <c r="T146" s="212">
        <f>SUM(T147:T194)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83</v>
      </c>
      <c r="AT146" s="214" t="s">
        <v>74</v>
      </c>
      <c r="AU146" s="214" t="s">
        <v>83</v>
      </c>
      <c r="AY146" s="213" t="s">
        <v>118</v>
      </c>
      <c r="BK146" s="215">
        <f>SUM(BK147:BK194)</f>
        <v>0</v>
      </c>
    </row>
    <row r="147" s="2" customFormat="1" ht="33" customHeight="1">
      <c r="A147" s="38"/>
      <c r="B147" s="39"/>
      <c r="C147" s="218" t="s">
        <v>230</v>
      </c>
      <c r="D147" s="218" t="s">
        <v>121</v>
      </c>
      <c r="E147" s="219" t="s">
        <v>292</v>
      </c>
      <c r="F147" s="220" t="s">
        <v>293</v>
      </c>
      <c r="G147" s="221" t="s">
        <v>227</v>
      </c>
      <c r="H147" s="222">
        <v>5.5940000000000003</v>
      </c>
      <c r="I147" s="223"/>
      <c r="J147" s="224">
        <f>ROUND(I147*H147,2)</f>
        <v>0</v>
      </c>
      <c r="K147" s="220" t="s">
        <v>193</v>
      </c>
      <c r="L147" s="44"/>
      <c r="M147" s="225" t="s">
        <v>19</v>
      </c>
      <c r="N147" s="226" t="s">
        <v>46</v>
      </c>
      <c r="O147" s="84"/>
      <c r="P147" s="227">
        <f>O147*H147</f>
        <v>0</v>
      </c>
      <c r="Q147" s="227">
        <v>2.1600000000000001</v>
      </c>
      <c r="R147" s="227">
        <f>Q147*H147</f>
        <v>12.083040000000002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137</v>
      </c>
      <c r="AT147" s="229" t="s">
        <v>121</v>
      </c>
      <c r="AU147" s="229" t="s">
        <v>85</v>
      </c>
      <c r="AY147" s="17" t="s">
        <v>118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83</v>
      </c>
      <c r="BK147" s="230">
        <f>ROUND(I147*H147,2)</f>
        <v>0</v>
      </c>
      <c r="BL147" s="17" t="s">
        <v>137</v>
      </c>
      <c r="BM147" s="229" t="s">
        <v>294</v>
      </c>
    </row>
    <row r="148" s="13" customFormat="1">
      <c r="A148" s="13"/>
      <c r="B148" s="236"/>
      <c r="C148" s="237"/>
      <c r="D148" s="238" t="s">
        <v>166</v>
      </c>
      <c r="E148" s="239" t="s">
        <v>19</v>
      </c>
      <c r="F148" s="240" t="s">
        <v>295</v>
      </c>
      <c r="G148" s="237"/>
      <c r="H148" s="239" t="s">
        <v>19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166</v>
      </c>
      <c r="AU148" s="246" t="s">
        <v>85</v>
      </c>
      <c r="AV148" s="13" t="s">
        <v>83</v>
      </c>
      <c r="AW148" s="13" t="s">
        <v>36</v>
      </c>
      <c r="AX148" s="13" t="s">
        <v>75</v>
      </c>
      <c r="AY148" s="246" t="s">
        <v>118</v>
      </c>
    </row>
    <row r="149" s="14" customFormat="1">
      <c r="A149" s="14"/>
      <c r="B149" s="247"/>
      <c r="C149" s="248"/>
      <c r="D149" s="238" t="s">
        <v>166</v>
      </c>
      <c r="E149" s="249" t="s">
        <v>19</v>
      </c>
      <c r="F149" s="250" t="s">
        <v>296</v>
      </c>
      <c r="G149" s="248"/>
      <c r="H149" s="251">
        <v>0.035999999999999997</v>
      </c>
      <c r="I149" s="252"/>
      <c r="J149" s="248"/>
      <c r="K149" s="248"/>
      <c r="L149" s="253"/>
      <c r="M149" s="254"/>
      <c r="N149" s="255"/>
      <c r="O149" s="255"/>
      <c r="P149" s="255"/>
      <c r="Q149" s="255"/>
      <c r="R149" s="255"/>
      <c r="S149" s="255"/>
      <c r="T149" s="256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7" t="s">
        <v>166</v>
      </c>
      <c r="AU149" s="257" t="s">
        <v>85</v>
      </c>
      <c r="AV149" s="14" t="s">
        <v>85</v>
      </c>
      <c r="AW149" s="14" t="s">
        <v>36</v>
      </c>
      <c r="AX149" s="14" t="s">
        <v>75</v>
      </c>
      <c r="AY149" s="257" t="s">
        <v>118</v>
      </c>
    </row>
    <row r="150" s="13" customFormat="1">
      <c r="A150" s="13"/>
      <c r="B150" s="236"/>
      <c r="C150" s="237"/>
      <c r="D150" s="238" t="s">
        <v>166</v>
      </c>
      <c r="E150" s="239" t="s">
        <v>19</v>
      </c>
      <c r="F150" s="240" t="s">
        <v>297</v>
      </c>
      <c r="G150" s="237"/>
      <c r="H150" s="239" t="s">
        <v>19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166</v>
      </c>
      <c r="AU150" s="246" t="s">
        <v>85</v>
      </c>
      <c r="AV150" s="13" t="s">
        <v>83</v>
      </c>
      <c r="AW150" s="13" t="s">
        <v>36</v>
      </c>
      <c r="AX150" s="13" t="s">
        <v>75</v>
      </c>
      <c r="AY150" s="246" t="s">
        <v>118</v>
      </c>
    </row>
    <row r="151" s="14" customFormat="1">
      <c r="A151" s="14"/>
      <c r="B151" s="247"/>
      <c r="C151" s="248"/>
      <c r="D151" s="238" t="s">
        <v>166</v>
      </c>
      <c r="E151" s="249" t="s">
        <v>19</v>
      </c>
      <c r="F151" s="250" t="s">
        <v>298</v>
      </c>
      <c r="G151" s="248"/>
      <c r="H151" s="251">
        <v>0.45000000000000001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7" t="s">
        <v>166</v>
      </c>
      <c r="AU151" s="257" t="s">
        <v>85</v>
      </c>
      <c r="AV151" s="14" t="s">
        <v>85</v>
      </c>
      <c r="AW151" s="14" t="s">
        <v>36</v>
      </c>
      <c r="AX151" s="14" t="s">
        <v>75</v>
      </c>
      <c r="AY151" s="257" t="s">
        <v>118</v>
      </c>
    </row>
    <row r="152" s="13" customFormat="1">
      <c r="A152" s="13"/>
      <c r="B152" s="236"/>
      <c r="C152" s="237"/>
      <c r="D152" s="238" t="s">
        <v>166</v>
      </c>
      <c r="E152" s="239" t="s">
        <v>19</v>
      </c>
      <c r="F152" s="240" t="s">
        <v>299</v>
      </c>
      <c r="G152" s="237"/>
      <c r="H152" s="239" t="s">
        <v>19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166</v>
      </c>
      <c r="AU152" s="246" t="s">
        <v>85</v>
      </c>
      <c r="AV152" s="13" t="s">
        <v>83</v>
      </c>
      <c r="AW152" s="13" t="s">
        <v>36</v>
      </c>
      <c r="AX152" s="13" t="s">
        <v>75</v>
      </c>
      <c r="AY152" s="246" t="s">
        <v>118</v>
      </c>
    </row>
    <row r="153" s="14" customFormat="1">
      <c r="A153" s="14"/>
      <c r="B153" s="247"/>
      <c r="C153" s="248"/>
      <c r="D153" s="238" t="s">
        <v>166</v>
      </c>
      <c r="E153" s="249" t="s">
        <v>19</v>
      </c>
      <c r="F153" s="250" t="s">
        <v>300</v>
      </c>
      <c r="G153" s="248"/>
      <c r="H153" s="251">
        <v>5.0629999999999997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7" t="s">
        <v>166</v>
      </c>
      <c r="AU153" s="257" t="s">
        <v>85</v>
      </c>
      <c r="AV153" s="14" t="s">
        <v>85</v>
      </c>
      <c r="AW153" s="14" t="s">
        <v>36</v>
      </c>
      <c r="AX153" s="14" t="s">
        <v>75</v>
      </c>
      <c r="AY153" s="257" t="s">
        <v>118</v>
      </c>
    </row>
    <row r="154" s="13" customFormat="1">
      <c r="A154" s="13"/>
      <c r="B154" s="236"/>
      <c r="C154" s="237"/>
      <c r="D154" s="238" t="s">
        <v>166</v>
      </c>
      <c r="E154" s="239" t="s">
        <v>19</v>
      </c>
      <c r="F154" s="240" t="s">
        <v>301</v>
      </c>
      <c r="G154" s="237"/>
      <c r="H154" s="239" t="s">
        <v>19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166</v>
      </c>
      <c r="AU154" s="246" t="s">
        <v>85</v>
      </c>
      <c r="AV154" s="13" t="s">
        <v>83</v>
      </c>
      <c r="AW154" s="13" t="s">
        <v>36</v>
      </c>
      <c r="AX154" s="13" t="s">
        <v>75</v>
      </c>
      <c r="AY154" s="246" t="s">
        <v>118</v>
      </c>
    </row>
    <row r="155" s="14" customFormat="1">
      <c r="A155" s="14"/>
      <c r="B155" s="247"/>
      <c r="C155" s="248"/>
      <c r="D155" s="238" t="s">
        <v>166</v>
      </c>
      <c r="E155" s="249" t="s">
        <v>19</v>
      </c>
      <c r="F155" s="250" t="s">
        <v>302</v>
      </c>
      <c r="G155" s="248"/>
      <c r="H155" s="251">
        <v>0.044999999999999998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7" t="s">
        <v>166</v>
      </c>
      <c r="AU155" s="257" t="s">
        <v>85</v>
      </c>
      <c r="AV155" s="14" t="s">
        <v>85</v>
      </c>
      <c r="AW155" s="14" t="s">
        <v>36</v>
      </c>
      <c r="AX155" s="14" t="s">
        <v>75</v>
      </c>
      <c r="AY155" s="257" t="s">
        <v>118</v>
      </c>
    </row>
    <row r="156" s="2" customFormat="1" ht="21.75" customHeight="1">
      <c r="A156" s="38"/>
      <c r="B156" s="39"/>
      <c r="C156" s="218" t="s">
        <v>303</v>
      </c>
      <c r="D156" s="218" t="s">
        <v>121</v>
      </c>
      <c r="E156" s="219" t="s">
        <v>304</v>
      </c>
      <c r="F156" s="220" t="s">
        <v>305</v>
      </c>
      <c r="G156" s="221" t="s">
        <v>227</v>
      </c>
      <c r="H156" s="222">
        <v>6.2960000000000003</v>
      </c>
      <c r="I156" s="223"/>
      <c r="J156" s="224">
        <f>ROUND(I156*H156,2)</f>
        <v>0</v>
      </c>
      <c r="K156" s="220" t="s">
        <v>193</v>
      </c>
      <c r="L156" s="44"/>
      <c r="M156" s="225" t="s">
        <v>19</v>
      </c>
      <c r="N156" s="226" t="s">
        <v>46</v>
      </c>
      <c r="O156" s="84"/>
      <c r="P156" s="227">
        <f>O156*H156</f>
        <v>0</v>
      </c>
      <c r="Q156" s="227">
        <v>2.45329</v>
      </c>
      <c r="R156" s="227">
        <f>Q156*H156</f>
        <v>15.445913840000001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137</v>
      </c>
      <c r="AT156" s="229" t="s">
        <v>121</v>
      </c>
      <c r="AU156" s="229" t="s">
        <v>85</v>
      </c>
      <c r="AY156" s="17" t="s">
        <v>118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83</v>
      </c>
      <c r="BK156" s="230">
        <f>ROUND(I156*H156,2)</f>
        <v>0</v>
      </c>
      <c r="BL156" s="17" t="s">
        <v>137</v>
      </c>
      <c r="BM156" s="229" t="s">
        <v>306</v>
      </c>
    </row>
    <row r="157" s="13" customFormat="1">
      <c r="A157" s="13"/>
      <c r="B157" s="236"/>
      <c r="C157" s="237"/>
      <c r="D157" s="238" t="s">
        <v>166</v>
      </c>
      <c r="E157" s="239" t="s">
        <v>19</v>
      </c>
      <c r="F157" s="240" t="s">
        <v>295</v>
      </c>
      <c r="G157" s="237"/>
      <c r="H157" s="239" t="s">
        <v>19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166</v>
      </c>
      <c r="AU157" s="246" t="s">
        <v>85</v>
      </c>
      <c r="AV157" s="13" t="s">
        <v>83</v>
      </c>
      <c r="AW157" s="13" t="s">
        <v>36</v>
      </c>
      <c r="AX157" s="13" t="s">
        <v>75</v>
      </c>
      <c r="AY157" s="246" t="s">
        <v>118</v>
      </c>
    </row>
    <row r="158" s="14" customFormat="1">
      <c r="A158" s="14"/>
      <c r="B158" s="247"/>
      <c r="C158" s="248"/>
      <c r="D158" s="238" t="s">
        <v>166</v>
      </c>
      <c r="E158" s="249" t="s">
        <v>19</v>
      </c>
      <c r="F158" s="250" t="s">
        <v>307</v>
      </c>
      <c r="G158" s="248"/>
      <c r="H158" s="251">
        <v>0.32400000000000001</v>
      </c>
      <c r="I158" s="252"/>
      <c r="J158" s="248"/>
      <c r="K158" s="248"/>
      <c r="L158" s="253"/>
      <c r="M158" s="254"/>
      <c r="N158" s="255"/>
      <c r="O158" s="255"/>
      <c r="P158" s="255"/>
      <c r="Q158" s="255"/>
      <c r="R158" s="255"/>
      <c r="S158" s="255"/>
      <c r="T158" s="25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7" t="s">
        <v>166</v>
      </c>
      <c r="AU158" s="257" t="s">
        <v>85</v>
      </c>
      <c r="AV158" s="14" t="s">
        <v>85</v>
      </c>
      <c r="AW158" s="14" t="s">
        <v>36</v>
      </c>
      <c r="AX158" s="14" t="s">
        <v>75</v>
      </c>
      <c r="AY158" s="257" t="s">
        <v>118</v>
      </c>
    </row>
    <row r="159" s="13" customFormat="1">
      <c r="A159" s="13"/>
      <c r="B159" s="236"/>
      <c r="C159" s="237"/>
      <c r="D159" s="238" t="s">
        <v>166</v>
      </c>
      <c r="E159" s="239" t="s">
        <v>19</v>
      </c>
      <c r="F159" s="240" t="s">
        <v>297</v>
      </c>
      <c r="G159" s="237"/>
      <c r="H159" s="239" t="s">
        <v>19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166</v>
      </c>
      <c r="AU159" s="246" t="s">
        <v>85</v>
      </c>
      <c r="AV159" s="13" t="s">
        <v>83</v>
      </c>
      <c r="AW159" s="13" t="s">
        <v>36</v>
      </c>
      <c r="AX159" s="13" t="s">
        <v>75</v>
      </c>
      <c r="AY159" s="246" t="s">
        <v>118</v>
      </c>
    </row>
    <row r="160" s="14" customFormat="1">
      <c r="A160" s="14"/>
      <c r="B160" s="247"/>
      <c r="C160" s="248"/>
      <c r="D160" s="238" t="s">
        <v>166</v>
      </c>
      <c r="E160" s="249" t="s">
        <v>19</v>
      </c>
      <c r="F160" s="250" t="s">
        <v>308</v>
      </c>
      <c r="G160" s="248"/>
      <c r="H160" s="251">
        <v>0.33800000000000002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7" t="s">
        <v>166</v>
      </c>
      <c r="AU160" s="257" t="s">
        <v>85</v>
      </c>
      <c r="AV160" s="14" t="s">
        <v>85</v>
      </c>
      <c r="AW160" s="14" t="s">
        <v>36</v>
      </c>
      <c r="AX160" s="14" t="s">
        <v>75</v>
      </c>
      <c r="AY160" s="257" t="s">
        <v>118</v>
      </c>
    </row>
    <row r="161" s="13" customFormat="1">
      <c r="A161" s="13"/>
      <c r="B161" s="236"/>
      <c r="C161" s="237"/>
      <c r="D161" s="238" t="s">
        <v>166</v>
      </c>
      <c r="E161" s="239" t="s">
        <v>19</v>
      </c>
      <c r="F161" s="240" t="s">
        <v>309</v>
      </c>
      <c r="G161" s="237"/>
      <c r="H161" s="239" t="s">
        <v>19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166</v>
      </c>
      <c r="AU161" s="246" t="s">
        <v>85</v>
      </c>
      <c r="AV161" s="13" t="s">
        <v>83</v>
      </c>
      <c r="AW161" s="13" t="s">
        <v>36</v>
      </c>
      <c r="AX161" s="13" t="s">
        <v>75</v>
      </c>
      <c r="AY161" s="246" t="s">
        <v>118</v>
      </c>
    </row>
    <row r="162" s="14" customFormat="1">
      <c r="A162" s="14"/>
      <c r="B162" s="247"/>
      <c r="C162" s="248"/>
      <c r="D162" s="238" t="s">
        <v>166</v>
      </c>
      <c r="E162" s="249" t="s">
        <v>19</v>
      </c>
      <c r="F162" s="250" t="s">
        <v>310</v>
      </c>
      <c r="G162" s="248"/>
      <c r="H162" s="251">
        <v>0.22500000000000001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166</v>
      </c>
      <c r="AU162" s="257" t="s">
        <v>85</v>
      </c>
      <c r="AV162" s="14" t="s">
        <v>85</v>
      </c>
      <c r="AW162" s="14" t="s">
        <v>36</v>
      </c>
      <c r="AX162" s="14" t="s">
        <v>75</v>
      </c>
      <c r="AY162" s="257" t="s">
        <v>118</v>
      </c>
    </row>
    <row r="163" s="13" customFormat="1">
      <c r="A163" s="13"/>
      <c r="B163" s="236"/>
      <c r="C163" s="237"/>
      <c r="D163" s="238" t="s">
        <v>166</v>
      </c>
      <c r="E163" s="239" t="s">
        <v>19</v>
      </c>
      <c r="F163" s="240" t="s">
        <v>299</v>
      </c>
      <c r="G163" s="237"/>
      <c r="H163" s="239" t="s">
        <v>19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166</v>
      </c>
      <c r="AU163" s="246" t="s">
        <v>85</v>
      </c>
      <c r="AV163" s="13" t="s">
        <v>83</v>
      </c>
      <c r="AW163" s="13" t="s">
        <v>36</v>
      </c>
      <c r="AX163" s="13" t="s">
        <v>75</v>
      </c>
      <c r="AY163" s="246" t="s">
        <v>118</v>
      </c>
    </row>
    <row r="164" s="14" customFormat="1">
      <c r="A164" s="14"/>
      <c r="B164" s="247"/>
      <c r="C164" s="248"/>
      <c r="D164" s="238" t="s">
        <v>166</v>
      </c>
      <c r="E164" s="249" t="s">
        <v>19</v>
      </c>
      <c r="F164" s="250" t="s">
        <v>300</v>
      </c>
      <c r="G164" s="248"/>
      <c r="H164" s="251">
        <v>5.0629999999999997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7" t="s">
        <v>166</v>
      </c>
      <c r="AU164" s="257" t="s">
        <v>85</v>
      </c>
      <c r="AV164" s="14" t="s">
        <v>85</v>
      </c>
      <c r="AW164" s="14" t="s">
        <v>36</v>
      </c>
      <c r="AX164" s="14" t="s">
        <v>75</v>
      </c>
      <c r="AY164" s="257" t="s">
        <v>118</v>
      </c>
    </row>
    <row r="165" s="13" customFormat="1">
      <c r="A165" s="13"/>
      <c r="B165" s="236"/>
      <c r="C165" s="237"/>
      <c r="D165" s="238" t="s">
        <v>166</v>
      </c>
      <c r="E165" s="239" t="s">
        <v>19</v>
      </c>
      <c r="F165" s="240" t="s">
        <v>311</v>
      </c>
      <c r="G165" s="237"/>
      <c r="H165" s="239" t="s">
        <v>19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166</v>
      </c>
      <c r="AU165" s="246" t="s">
        <v>85</v>
      </c>
      <c r="AV165" s="13" t="s">
        <v>83</v>
      </c>
      <c r="AW165" s="13" t="s">
        <v>36</v>
      </c>
      <c r="AX165" s="13" t="s">
        <v>75</v>
      </c>
      <c r="AY165" s="246" t="s">
        <v>118</v>
      </c>
    </row>
    <row r="166" s="14" customFormat="1">
      <c r="A166" s="14"/>
      <c r="B166" s="247"/>
      <c r="C166" s="248"/>
      <c r="D166" s="238" t="s">
        <v>166</v>
      </c>
      <c r="E166" s="249" t="s">
        <v>19</v>
      </c>
      <c r="F166" s="250" t="s">
        <v>312</v>
      </c>
      <c r="G166" s="248"/>
      <c r="H166" s="251">
        <v>0.23000000000000001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7" t="s">
        <v>166</v>
      </c>
      <c r="AU166" s="257" t="s">
        <v>85</v>
      </c>
      <c r="AV166" s="14" t="s">
        <v>85</v>
      </c>
      <c r="AW166" s="14" t="s">
        <v>36</v>
      </c>
      <c r="AX166" s="14" t="s">
        <v>75</v>
      </c>
      <c r="AY166" s="257" t="s">
        <v>118</v>
      </c>
    </row>
    <row r="167" s="13" customFormat="1">
      <c r="A167" s="13"/>
      <c r="B167" s="236"/>
      <c r="C167" s="237"/>
      <c r="D167" s="238" t="s">
        <v>166</v>
      </c>
      <c r="E167" s="239" t="s">
        <v>19</v>
      </c>
      <c r="F167" s="240" t="s">
        <v>313</v>
      </c>
      <c r="G167" s="237"/>
      <c r="H167" s="239" t="s">
        <v>19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166</v>
      </c>
      <c r="AU167" s="246" t="s">
        <v>85</v>
      </c>
      <c r="AV167" s="13" t="s">
        <v>83</v>
      </c>
      <c r="AW167" s="13" t="s">
        <v>36</v>
      </c>
      <c r="AX167" s="13" t="s">
        <v>75</v>
      </c>
      <c r="AY167" s="246" t="s">
        <v>118</v>
      </c>
    </row>
    <row r="168" s="14" customFormat="1">
      <c r="A168" s="14"/>
      <c r="B168" s="247"/>
      <c r="C168" s="248"/>
      <c r="D168" s="238" t="s">
        <v>166</v>
      </c>
      <c r="E168" s="249" t="s">
        <v>19</v>
      </c>
      <c r="F168" s="250" t="s">
        <v>314</v>
      </c>
      <c r="G168" s="248"/>
      <c r="H168" s="251">
        <v>0.048000000000000001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7" t="s">
        <v>166</v>
      </c>
      <c r="AU168" s="257" t="s">
        <v>85</v>
      </c>
      <c r="AV168" s="14" t="s">
        <v>85</v>
      </c>
      <c r="AW168" s="14" t="s">
        <v>36</v>
      </c>
      <c r="AX168" s="14" t="s">
        <v>75</v>
      </c>
      <c r="AY168" s="257" t="s">
        <v>118</v>
      </c>
    </row>
    <row r="169" s="13" customFormat="1">
      <c r="A169" s="13"/>
      <c r="B169" s="236"/>
      <c r="C169" s="237"/>
      <c r="D169" s="238" t="s">
        <v>166</v>
      </c>
      <c r="E169" s="239" t="s">
        <v>19</v>
      </c>
      <c r="F169" s="240" t="s">
        <v>301</v>
      </c>
      <c r="G169" s="237"/>
      <c r="H169" s="239" t="s">
        <v>19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6" t="s">
        <v>166</v>
      </c>
      <c r="AU169" s="246" t="s">
        <v>85</v>
      </c>
      <c r="AV169" s="13" t="s">
        <v>83</v>
      </c>
      <c r="AW169" s="13" t="s">
        <v>36</v>
      </c>
      <c r="AX169" s="13" t="s">
        <v>75</v>
      </c>
      <c r="AY169" s="246" t="s">
        <v>118</v>
      </c>
    </row>
    <row r="170" s="14" customFormat="1">
      <c r="A170" s="14"/>
      <c r="B170" s="247"/>
      <c r="C170" s="248"/>
      <c r="D170" s="238" t="s">
        <v>166</v>
      </c>
      <c r="E170" s="249" t="s">
        <v>19</v>
      </c>
      <c r="F170" s="250" t="s">
        <v>315</v>
      </c>
      <c r="G170" s="248"/>
      <c r="H170" s="251">
        <v>0.068000000000000005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7" t="s">
        <v>166</v>
      </c>
      <c r="AU170" s="257" t="s">
        <v>85</v>
      </c>
      <c r="AV170" s="14" t="s">
        <v>85</v>
      </c>
      <c r="AW170" s="14" t="s">
        <v>36</v>
      </c>
      <c r="AX170" s="14" t="s">
        <v>75</v>
      </c>
      <c r="AY170" s="257" t="s">
        <v>118</v>
      </c>
    </row>
    <row r="171" s="2" customFormat="1" ht="16.5" customHeight="1">
      <c r="A171" s="38"/>
      <c r="B171" s="39"/>
      <c r="C171" s="218" t="s">
        <v>8</v>
      </c>
      <c r="D171" s="218" t="s">
        <v>121</v>
      </c>
      <c r="E171" s="219" t="s">
        <v>316</v>
      </c>
      <c r="F171" s="220" t="s">
        <v>317</v>
      </c>
      <c r="G171" s="221" t="s">
        <v>164</v>
      </c>
      <c r="H171" s="222">
        <v>10.311</v>
      </c>
      <c r="I171" s="223"/>
      <c r="J171" s="224">
        <f>ROUND(I171*H171,2)</f>
        <v>0</v>
      </c>
      <c r="K171" s="220" t="s">
        <v>193</v>
      </c>
      <c r="L171" s="44"/>
      <c r="M171" s="225" t="s">
        <v>19</v>
      </c>
      <c r="N171" s="226" t="s">
        <v>46</v>
      </c>
      <c r="O171" s="84"/>
      <c r="P171" s="227">
        <f>O171*H171</f>
        <v>0</v>
      </c>
      <c r="Q171" s="227">
        <v>0.00247</v>
      </c>
      <c r="R171" s="227">
        <f>Q171*H171</f>
        <v>0.025468169999999998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137</v>
      </c>
      <c r="AT171" s="229" t="s">
        <v>121</v>
      </c>
      <c r="AU171" s="229" t="s">
        <v>85</v>
      </c>
      <c r="AY171" s="17" t="s">
        <v>118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83</v>
      </c>
      <c r="BK171" s="230">
        <f>ROUND(I171*H171,2)</f>
        <v>0</v>
      </c>
      <c r="BL171" s="17" t="s">
        <v>137</v>
      </c>
      <c r="BM171" s="229" t="s">
        <v>318</v>
      </c>
    </row>
    <row r="172" s="13" customFormat="1">
      <c r="A172" s="13"/>
      <c r="B172" s="236"/>
      <c r="C172" s="237"/>
      <c r="D172" s="238" t="s">
        <v>166</v>
      </c>
      <c r="E172" s="239" t="s">
        <v>19</v>
      </c>
      <c r="F172" s="240" t="s">
        <v>295</v>
      </c>
      <c r="G172" s="237"/>
      <c r="H172" s="239" t="s">
        <v>19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166</v>
      </c>
      <c r="AU172" s="246" t="s">
        <v>85</v>
      </c>
      <c r="AV172" s="13" t="s">
        <v>83</v>
      </c>
      <c r="AW172" s="13" t="s">
        <v>36</v>
      </c>
      <c r="AX172" s="13" t="s">
        <v>75</v>
      </c>
      <c r="AY172" s="246" t="s">
        <v>118</v>
      </c>
    </row>
    <row r="173" s="14" customFormat="1">
      <c r="A173" s="14"/>
      <c r="B173" s="247"/>
      <c r="C173" s="248"/>
      <c r="D173" s="238" t="s">
        <v>166</v>
      </c>
      <c r="E173" s="249" t="s">
        <v>19</v>
      </c>
      <c r="F173" s="250" t="s">
        <v>319</v>
      </c>
      <c r="G173" s="248"/>
      <c r="H173" s="251">
        <v>0.71999999999999997</v>
      </c>
      <c r="I173" s="252"/>
      <c r="J173" s="248"/>
      <c r="K173" s="248"/>
      <c r="L173" s="253"/>
      <c r="M173" s="254"/>
      <c r="N173" s="255"/>
      <c r="O173" s="255"/>
      <c r="P173" s="255"/>
      <c r="Q173" s="255"/>
      <c r="R173" s="255"/>
      <c r="S173" s="255"/>
      <c r="T173" s="256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7" t="s">
        <v>166</v>
      </c>
      <c r="AU173" s="257" t="s">
        <v>85</v>
      </c>
      <c r="AV173" s="14" t="s">
        <v>85</v>
      </c>
      <c r="AW173" s="14" t="s">
        <v>36</v>
      </c>
      <c r="AX173" s="14" t="s">
        <v>75</v>
      </c>
      <c r="AY173" s="257" t="s">
        <v>118</v>
      </c>
    </row>
    <row r="174" s="13" customFormat="1">
      <c r="A174" s="13"/>
      <c r="B174" s="236"/>
      <c r="C174" s="237"/>
      <c r="D174" s="238" t="s">
        <v>166</v>
      </c>
      <c r="E174" s="239" t="s">
        <v>19</v>
      </c>
      <c r="F174" s="240" t="s">
        <v>297</v>
      </c>
      <c r="G174" s="237"/>
      <c r="H174" s="239" t="s">
        <v>19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166</v>
      </c>
      <c r="AU174" s="246" t="s">
        <v>85</v>
      </c>
      <c r="AV174" s="13" t="s">
        <v>83</v>
      </c>
      <c r="AW174" s="13" t="s">
        <v>36</v>
      </c>
      <c r="AX174" s="13" t="s">
        <v>75</v>
      </c>
      <c r="AY174" s="246" t="s">
        <v>118</v>
      </c>
    </row>
    <row r="175" s="14" customFormat="1">
      <c r="A175" s="14"/>
      <c r="B175" s="247"/>
      <c r="C175" s="248"/>
      <c r="D175" s="238" t="s">
        <v>166</v>
      </c>
      <c r="E175" s="249" t="s">
        <v>19</v>
      </c>
      <c r="F175" s="250" t="s">
        <v>320</v>
      </c>
      <c r="G175" s="248"/>
      <c r="H175" s="251">
        <v>0.90000000000000002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7" t="s">
        <v>166</v>
      </c>
      <c r="AU175" s="257" t="s">
        <v>85</v>
      </c>
      <c r="AV175" s="14" t="s">
        <v>85</v>
      </c>
      <c r="AW175" s="14" t="s">
        <v>36</v>
      </c>
      <c r="AX175" s="14" t="s">
        <v>75</v>
      </c>
      <c r="AY175" s="257" t="s">
        <v>118</v>
      </c>
    </row>
    <row r="176" s="13" customFormat="1">
      <c r="A176" s="13"/>
      <c r="B176" s="236"/>
      <c r="C176" s="237"/>
      <c r="D176" s="238" t="s">
        <v>166</v>
      </c>
      <c r="E176" s="239" t="s">
        <v>19</v>
      </c>
      <c r="F176" s="240" t="s">
        <v>309</v>
      </c>
      <c r="G176" s="237"/>
      <c r="H176" s="239" t="s">
        <v>19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166</v>
      </c>
      <c r="AU176" s="246" t="s">
        <v>85</v>
      </c>
      <c r="AV176" s="13" t="s">
        <v>83</v>
      </c>
      <c r="AW176" s="13" t="s">
        <v>36</v>
      </c>
      <c r="AX176" s="13" t="s">
        <v>75</v>
      </c>
      <c r="AY176" s="246" t="s">
        <v>118</v>
      </c>
    </row>
    <row r="177" s="14" customFormat="1">
      <c r="A177" s="14"/>
      <c r="B177" s="247"/>
      <c r="C177" s="248"/>
      <c r="D177" s="238" t="s">
        <v>166</v>
      </c>
      <c r="E177" s="249" t="s">
        <v>19</v>
      </c>
      <c r="F177" s="250" t="s">
        <v>321</v>
      </c>
      <c r="G177" s="248"/>
      <c r="H177" s="251">
        <v>1.6799999999999999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7" t="s">
        <v>166</v>
      </c>
      <c r="AU177" s="257" t="s">
        <v>85</v>
      </c>
      <c r="AV177" s="14" t="s">
        <v>85</v>
      </c>
      <c r="AW177" s="14" t="s">
        <v>36</v>
      </c>
      <c r="AX177" s="14" t="s">
        <v>75</v>
      </c>
      <c r="AY177" s="257" t="s">
        <v>118</v>
      </c>
    </row>
    <row r="178" s="13" customFormat="1">
      <c r="A178" s="13"/>
      <c r="B178" s="236"/>
      <c r="C178" s="237"/>
      <c r="D178" s="238" t="s">
        <v>166</v>
      </c>
      <c r="E178" s="239" t="s">
        <v>19</v>
      </c>
      <c r="F178" s="240" t="s">
        <v>299</v>
      </c>
      <c r="G178" s="237"/>
      <c r="H178" s="239" t="s">
        <v>19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166</v>
      </c>
      <c r="AU178" s="246" t="s">
        <v>85</v>
      </c>
      <c r="AV178" s="13" t="s">
        <v>83</v>
      </c>
      <c r="AW178" s="13" t="s">
        <v>36</v>
      </c>
      <c r="AX178" s="13" t="s">
        <v>75</v>
      </c>
      <c r="AY178" s="246" t="s">
        <v>118</v>
      </c>
    </row>
    <row r="179" s="14" customFormat="1">
      <c r="A179" s="14"/>
      <c r="B179" s="247"/>
      <c r="C179" s="248"/>
      <c r="D179" s="238" t="s">
        <v>166</v>
      </c>
      <c r="E179" s="249" t="s">
        <v>19</v>
      </c>
      <c r="F179" s="250" t="s">
        <v>322</v>
      </c>
      <c r="G179" s="248"/>
      <c r="H179" s="251">
        <v>3.6000000000000001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7" t="s">
        <v>166</v>
      </c>
      <c r="AU179" s="257" t="s">
        <v>85</v>
      </c>
      <c r="AV179" s="14" t="s">
        <v>85</v>
      </c>
      <c r="AW179" s="14" t="s">
        <v>36</v>
      </c>
      <c r="AX179" s="14" t="s">
        <v>75</v>
      </c>
      <c r="AY179" s="257" t="s">
        <v>118</v>
      </c>
    </row>
    <row r="180" s="13" customFormat="1">
      <c r="A180" s="13"/>
      <c r="B180" s="236"/>
      <c r="C180" s="237"/>
      <c r="D180" s="238" t="s">
        <v>166</v>
      </c>
      <c r="E180" s="239" t="s">
        <v>19</v>
      </c>
      <c r="F180" s="240" t="s">
        <v>311</v>
      </c>
      <c r="G180" s="237"/>
      <c r="H180" s="239" t="s">
        <v>19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166</v>
      </c>
      <c r="AU180" s="246" t="s">
        <v>85</v>
      </c>
      <c r="AV180" s="13" t="s">
        <v>83</v>
      </c>
      <c r="AW180" s="13" t="s">
        <v>36</v>
      </c>
      <c r="AX180" s="13" t="s">
        <v>75</v>
      </c>
      <c r="AY180" s="246" t="s">
        <v>118</v>
      </c>
    </row>
    <row r="181" s="14" customFormat="1">
      <c r="A181" s="14"/>
      <c r="B181" s="247"/>
      <c r="C181" s="248"/>
      <c r="D181" s="238" t="s">
        <v>166</v>
      </c>
      <c r="E181" s="249" t="s">
        <v>19</v>
      </c>
      <c r="F181" s="250" t="s">
        <v>323</v>
      </c>
      <c r="G181" s="248"/>
      <c r="H181" s="251">
        <v>2.496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7" t="s">
        <v>166</v>
      </c>
      <c r="AU181" s="257" t="s">
        <v>85</v>
      </c>
      <c r="AV181" s="14" t="s">
        <v>85</v>
      </c>
      <c r="AW181" s="14" t="s">
        <v>36</v>
      </c>
      <c r="AX181" s="14" t="s">
        <v>75</v>
      </c>
      <c r="AY181" s="257" t="s">
        <v>118</v>
      </c>
    </row>
    <row r="182" s="13" customFormat="1">
      <c r="A182" s="13"/>
      <c r="B182" s="236"/>
      <c r="C182" s="237"/>
      <c r="D182" s="238" t="s">
        <v>166</v>
      </c>
      <c r="E182" s="239" t="s">
        <v>19</v>
      </c>
      <c r="F182" s="240" t="s">
        <v>313</v>
      </c>
      <c r="G182" s="237"/>
      <c r="H182" s="239" t="s">
        <v>19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166</v>
      </c>
      <c r="AU182" s="246" t="s">
        <v>85</v>
      </c>
      <c r="AV182" s="13" t="s">
        <v>83</v>
      </c>
      <c r="AW182" s="13" t="s">
        <v>36</v>
      </c>
      <c r="AX182" s="13" t="s">
        <v>75</v>
      </c>
      <c r="AY182" s="246" t="s">
        <v>118</v>
      </c>
    </row>
    <row r="183" s="14" customFormat="1">
      <c r="A183" s="14"/>
      <c r="B183" s="247"/>
      <c r="C183" s="248"/>
      <c r="D183" s="238" t="s">
        <v>166</v>
      </c>
      <c r="E183" s="249" t="s">
        <v>19</v>
      </c>
      <c r="F183" s="250" t="s">
        <v>324</v>
      </c>
      <c r="G183" s="248"/>
      <c r="H183" s="251">
        <v>0.47999999999999998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166</v>
      </c>
      <c r="AU183" s="257" t="s">
        <v>85</v>
      </c>
      <c r="AV183" s="14" t="s">
        <v>85</v>
      </c>
      <c r="AW183" s="14" t="s">
        <v>36</v>
      </c>
      <c r="AX183" s="14" t="s">
        <v>75</v>
      </c>
      <c r="AY183" s="257" t="s">
        <v>118</v>
      </c>
    </row>
    <row r="184" s="13" customFormat="1">
      <c r="A184" s="13"/>
      <c r="B184" s="236"/>
      <c r="C184" s="237"/>
      <c r="D184" s="238" t="s">
        <v>166</v>
      </c>
      <c r="E184" s="239" t="s">
        <v>19</v>
      </c>
      <c r="F184" s="240" t="s">
        <v>301</v>
      </c>
      <c r="G184" s="237"/>
      <c r="H184" s="239" t="s">
        <v>19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166</v>
      </c>
      <c r="AU184" s="246" t="s">
        <v>85</v>
      </c>
      <c r="AV184" s="13" t="s">
        <v>83</v>
      </c>
      <c r="AW184" s="13" t="s">
        <v>36</v>
      </c>
      <c r="AX184" s="13" t="s">
        <v>75</v>
      </c>
      <c r="AY184" s="246" t="s">
        <v>118</v>
      </c>
    </row>
    <row r="185" s="14" customFormat="1">
      <c r="A185" s="14"/>
      <c r="B185" s="247"/>
      <c r="C185" s="248"/>
      <c r="D185" s="238" t="s">
        <v>166</v>
      </c>
      <c r="E185" s="249" t="s">
        <v>19</v>
      </c>
      <c r="F185" s="250" t="s">
        <v>325</v>
      </c>
      <c r="G185" s="248"/>
      <c r="H185" s="251">
        <v>0.435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7" t="s">
        <v>166</v>
      </c>
      <c r="AU185" s="257" t="s">
        <v>85</v>
      </c>
      <c r="AV185" s="14" t="s">
        <v>85</v>
      </c>
      <c r="AW185" s="14" t="s">
        <v>36</v>
      </c>
      <c r="AX185" s="14" t="s">
        <v>75</v>
      </c>
      <c r="AY185" s="257" t="s">
        <v>118</v>
      </c>
    </row>
    <row r="186" s="2" customFormat="1" ht="16.5" customHeight="1">
      <c r="A186" s="38"/>
      <c r="B186" s="39"/>
      <c r="C186" s="218" t="s">
        <v>202</v>
      </c>
      <c r="D186" s="218" t="s">
        <v>121</v>
      </c>
      <c r="E186" s="219" t="s">
        <v>326</v>
      </c>
      <c r="F186" s="220" t="s">
        <v>327</v>
      </c>
      <c r="G186" s="221" t="s">
        <v>164</v>
      </c>
      <c r="H186" s="222">
        <v>10.311</v>
      </c>
      <c r="I186" s="223"/>
      <c r="J186" s="224">
        <f>ROUND(I186*H186,2)</f>
        <v>0</v>
      </c>
      <c r="K186" s="220" t="s">
        <v>193</v>
      </c>
      <c r="L186" s="44"/>
      <c r="M186" s="225" t="s">
        <v>19</v>
      </c>
      <c r="N186" s="226" t="s">
        <v>46</v>
      </c>
      <c r="O186" s="84"/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137</v>
      </c>
      <c r="AT186" s="229" t="s">
        <v>121</v>
      </c>
      <c r="AU186" s="229" t="s">
        <v>85</v>
      </c>
      <c r="AY186" s="17" t="s">
        <v>118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83</v>
      </c>
      <c r="BK186" s="230">
        <f>ROUND(I186*H186,2)</f>
        <v>0</v>
      </c>
      <c r="BL186" s="17" t="s">
        <v>137</v>
      </c>
      <c r="BM186" s="229" t="s">
        <v>328</v>
      </c>
    </row>
    <row r="187" s="13" customFormat="1">
      <c r="A187" s="13"/>
      <c r="B187" s="236"/>
      <c r="C187" s="237"/>
      <c r="D187" s="238" t="s">
        <v>166</v>
      </c>
      <c r="E187" s="239" t="s">
        <v>19</v>
      </c>
      <c r="F187" s="240" t="s">
        <v>329</v>
      </c>
      <c r="G187" s="237"/>
      <c r="H187" s="239" t="s">
        <v>19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166</v>
      </c>
      <c r="AU187" s="246" t="s">
        <v>85</v>
      </c>
      <c r="AV187" s="13" t="s">
        <v>83</v>
      </c>
      <c r="AW187" s="13" t="s">
        <v>36</v>
      </c>
      <c r="AX187" s="13" t="s">
        <v>75</v>
      </c>
      <c r="AY187" s="246" t="s">
        <v>118</v>
      </c>
    </row>
    <row r="188" s="14" customFormat="1">
      <c r="A188" s="14"/>
      <c r="B188" s="247"/>
      <c r="C188" s="248"/>
      <c r="D188" s="238" t="s">
        <v>166</v>
      </c>
      <c r="E188" s="249" t="s">
        <v>19</v>
      </c>
      <c r="F188" s="250" t="s">
        <v>330</v>
      </c>
      <c r="G188" s="248"/>
      <c r="H188" s="251">
        <v>10.311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7" t="s">
        <v>166</v>
      </c>
      <c r="AU188" s="257" t="s">
        <v>85</v>
      </c>
      <c r="AV188" s="14" t="s">
        <v>85</v>
      </c>
      <c r="AW188" s="14" t="s">
        <v>36</v>
      </c>
      <c r="AX188" s="14" t="s">
        <v>75</v>
      </c>
      <c r="AY188" s="257" t="s">
        <v>118</v>
      </c>
    </row>
    <row r="189" s="2" customFormat="1" ht="21.75" customHeight="1">
      <c r="A189" s="38"/>
      <c r="B189" s="39"/>
      <c r="C189" s="218" t="s">
        <v>331</v>
      </c>
      <c r="D189" s="218" t="s">
        <v>121</v>
      </c>
      <c r="E189" s="219" t="s">
        <v>332</v>
      </c>
      <c r="F189" s="220" t="s">
        <v>333</v>
      </c>
      <c r="G189" s="221" t="s">
        <v>247</v>
      </c>
      <c r="H189" s="222">
        <v>0.13700000000000001</v>
      </c>
      <c r="I189" s="223"/>
      <c r="J189" s="224">
        <f>ROUND(I189*H189,2)</f>
        <v>0</v>
      </c>
      <c r="K189" s="220" t="s">
        <v>193</v>
      </c>
      <c r="L189" s="44"/>
      <c r="M189" s="225" t="s">
        <v>19</v>
      </c>
      <c r="N189" s="226" t="s">
        <v>46</v>
      </c>
      <c r="O189" s="84"/>
      <c r="P189" s="227">
        <f>O189*H189</f>
        <v>0</v>
      </c>
      <c r="Q189" s="227">
        <v>1.06277</v>
      </c>
      <c r="R189" s="227">
        <f>Q189*H189</f>
        <v>0.14559949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137</v>
      </c>
      <c r="AT189" s="229" t="s">
        <v>121</v>
      </c>
      <c r="AU189" s="229" t="s">
        <v>85</v>
      </c>
      <c r="AY189" s="17" t="s">
        <v>118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83</v>
      </c>
      <c r="BK189" s="230">
        <f>ROUND(I189*H189,2)</f>
        <v>0</v>
      </c>
      <c r="BL189" s="17" t="s">
        <v>137</v>
      </c>
      <c r="BM189" s="229" t="s">
        <v>334</v>
      </c>
    </row>
    <row r="190" s="13" customFormat="1">
      <c r="A190" s="13"/>
      <c r="B190" s="236"/>
      <c r="C190" s="237"/>
      <c r="D190" s="238" t="s">
        <v>166</v>
      </c>
      <c r="E190" s="239" t="s">
        <v>19</v>
      </c>
      <c r="F190" s="240" t="s">
        <v>335</v>
      </c>
      <c r="G190" s="237"/>
      <c r="H190" s="239" t="s">
        <v>19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6" t="s">
        <v>166</v>
      </c>
      <c r="AU190" s="246" t="s">
        <v>85</v>
      </c>
      <c r="AV190" s="13" t="s">
        <v>83</v>
      </c>
      <c r="AW190" s="13" t="s">
        <v>36</v>
      </c>
      <c r="AX190" s="13" t="s">
        <v>75</v>
      </c>
      <c r="AY190" s="246" t="s">
        <v>118</v>
      </c>
    </row>
    <row r="191" s="13" customFormat="1">
      <c r="A191" s="13"/>
      <c r="B191" s="236"/>
      <c r="C191" s="237"/>
      <c r="D191" s="238" t="s">
        <v>166</v>
      </c>
      <c r="E191" s="239" t="s">
        <v>19</v>
      </c>
      <c r="F191" s="240" t="s">
        <v>297</v>
      </c>
      <c r="G191" s="237"/>
      <c r="H191" s="239" t="s">
        <v>19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166</v>
      </c>
      <c r="AU191" s="246" t="s">
        <v>85</v>
      </c>
      <c r="AV191" s="13" t="s">
        <v>83</v>
      </c>
      <c r="AW191" s="13" t="s">
        <v>36</v>
      </c>
      <c r="AX191" s="13" t="s">
        <v>75</v>
      </c>
      <c r="AY191" s="246" t="s">
        <v>118</v>
      </c>
    </row>
    <row r="192" s="14" customFormat="1">
      <c r="A192" s="14"/>
      <c r="B192" s="247"/>
      <c r="C192" s="248"/>
      <c r="D192" s="238" t="s">
        <v>166</v>
      </c>
      <c r="E192" s="249" t="s">
        <v>19</v>
      </c>
      <c r="F192" s="250" t="s">
        <v>336</v>
      </c>
      <c r="G192" s="248"/>
      <c r="H192" s="251">
        <v>0.0089999999999999993</v>
      </c>
      <c r="I192" s="252"/>
      <c r="J192" s="248"/>
      <c r="K192" s="248"/>
      <c r="L192" s="253"/>
      <c r="M192" s="254"/>
      <c r="N192" s="255"/>
      <c r="O192" s="255"/>
      <c r="P192" s="255"/>
      <c r="Q192" s="255"/>
      <c r="R192" s="255"/>
      <c r="S192" s="255"/>
      <c r="T192" s="256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7" t="s">
        <v>166</v>
      </c>
      <c r="AU192" s="257" t="s">
        <v>85</v>
      </c>
      <c r="AV192" s="14" t="s">
        <v>85</v>
      </c>
      <c r="AW192" s="14" t="s">
        <v>36</v>
      </c>
      <c r="AX192" s="14" t="s">
        <v>75</v>
      </c>
      <c r="AY192" s="257" t="s">
        <v>118</v>
      </c>
    </row>
    <row r="193" s="13" customFormat="1">
      <c r="A193" s="13"/>
      <c r="B193" s="236"/>
      <c r="C193" s="237"/>
      <c r="D193" s="238" t="s">
        <v>166</v>
      </c>
      <c r="E193" s="239" t="s">
        <v>19</v>
      </c>
      <c r="F193" s="240" t="s">
        <v>299</v>
      </c>
      <c r="G193" s="237"/>
      <c r="H193" s="239" t="s">
        <v>19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166</v>
      </c>
      <c r="AU193" s="246" t="s">
        <v>85</v>
      </c>
      <c r="AV193" s="13" t="s">
        <v>83</v>
      </c>
      <c r="AW193" s="13" t="s">
        <v>36</v>
      </c>
      <c r="AX193" s="13" t="s">
        <v>75</v>
      </c>
      <c r="AY193" s="246" t="s">
        <v>118</v>
      </c>
    </row>
    <row r="194" s="14" customFormat="1">
      <c r="A194" s="14"/>
      <c r="B194" s="247"/>
      <c r="C194" s="248"/>
      <c r="D194" s="238" t="s">
        <v>166</v>
      </c>
      <c r="E194" s="249" t="s">
        <v>19</v>
      </c>
      <c r="F194" s="250" t="s">
        <v>337</v>
      </c>
      <c r="G194" s="248"/>
      <c r="H194" s="251">
        <v>0.128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7" t="s">
        <v>166</v>
      </c>
      <c r="AU194" s="257" t="s">
        <v>85</v>
      </c>
      <c r="AV194" s="14" t="s">
        <v>85</v>
      </c>
      <c r="AW194" s="14" t="s">
        <v>36</v>
      </c>
      <c r="AX194" s="14" t="s">
        <v>75</v>
      </c>
      <c r="AY194" s="257" t="s">
        <v>118</v>
      </c>
    </row>
    <row r="195" s="12" customFormat="1" ht="22.8" customHeight="1">
      <c r="A195" s="12"/>
      <c r="B195" s="202"/>
      <c r="C195" s="203"/>
      <c r="D195" s="204" t="s">
        <v>74</v>
      </c>
      <c r="E195" s="216" t="s">
        <v>117</v>
      </c>
      <c r="F195" s="216" t="s">
        <v>159</v>
      </c>
      <c r="G195" s="203"/>
      <c r="H195" s="203"/>
      <c r="I195" s="206"/>
      <c r="J195" s="217">
        <f>BK195</f>
        <v>0</v>
      </c>
      <c r="K195" s="203"/>
      <c r="L195" s="208"/>
      <c r="M195" s="209"/>
      <c r="N195" s="210"/>
      <c r="O195" s="210"/>
      <c r="P195" s="211">
        <f>P196+P208+P216+P220</f>
        <v>0</v>
      </c>
      <c r="Q195" s="210"/>
      <c r="R195" s="211">
        <f>R196+R208+R216+R220</f>
        <v>5.5945750000000007</v>
      </c>
      <c r="S195" s="210"/>
      <c r="T195" s="212">
        <f>T196+T208+T216+T220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3" t="s">
        <v>83</v>
      </c>
      <c r="AT195" s="214" t="s">
        <v>74</v>
      </c>
      <c r="AU195" s="214" t="s">
        <v>83</v>
      </c>
      <c r="AY195" s="213" t="s">
        <v>118</v>
      </c>
      <c r="BK195" s="215">
        <f>BK196+BK208+BK216+BK220</f>
        <v>0</v>
      </c>
    </row>
    <row r="196" s="12" customFormat="1" ht="20.88" customHeight="1">
      <c r="A196" s="12"/>
      <c r="B196" s="202"/>
      <c r="C196" s="203"/>
      <c r="D196" s="204" t="s">
        <v>74</v>
      </c>
      <c r="E196" s="216" t="s">
        <v>338</v>
      </c>
      <c r="F196" s="216" t="s">
        <v>339</v>
      </c>
      <c r="G196" s="203"/>
      <c r="H196" s="203"/>
      <c r="I196" s="206"/>
      <c r="J196" s="217">
        <f>BK196</f>
        <v>0</v>
      </c>
      <c r="K196" s="203"/>
      <c r="L196" s="208"/>
      <c r="M196" s="209"/>
      <c r="N196" s="210"/>
      <c r="O196" s="210"/>
      <c r="P196" s="211">
        <f>SUM(P197:P207)</f>
        <v>0</v>
      </c>
      <c r="Q196" s="210"/>
      <c r="R196" s="211">
        <f>SUM(R197:R207)</f>
        <v>0</v>
      </c>
      <c r="S196" s="210"/>
      <c r="T196" s="212">
        <f>SUM(T197:T207)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3" t="s">
        <v>83</v>
      </c>
      <c r="AT196" s="214" t="s">
        <v>74</v>
      </c>
      <c r="AU196" s="214" t="s">
        <v>85</v>
      </c>
      <c r="AY196" s="213" t="s">
        <v>118</v>
      </c>
      <c r="BK196" s="215">
        <f>SUM(BK197:BK207)</f>
        <v>0</v>
      </c>
    </row>
    <row r="197" s="2" customFormat="1" ht="33" customHeight="1">
      <c r="A197" s="38"/>
      <c r="B197" s="39"/>
      <c r="C197" s="218" t="s">
        <v>252</v>
      </c>
      <c r="D197" s="218" t="s">
        <v>121</v>
      </c>
      <c r="E197" s="219" t="s">
        <v>340</v>
      </c>
      <c r="F197" s="220" t="s">
        <v>341</v>
      </c>
      <c r="G197" s="221" t="s">
        <v>164</v>
      </c>
      <c r="H197" s="222">
        <v>24.5</v>
      </c>
      <c r="I197" s="223"/>
      <c r="J197" s="224">
        <f>ROUND(I197*H197,2)</f>
        <v>0</v>
      </c>
      <c r="K197" s="220" t="s">
        <v>193</v>
      </c>
      <c r="L197" s="44"/>
      <c r="M197" s="225" t="s">
        <v>19</v>
      </c>
      <c r="N197" s="226" t="s">
        <v>46</v>
      </c>
      <c r="O197" s="84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137</v>
      </c>
      <c r="AT197" s="229" t="s">
        <v>121</v>
      </c>
      <c r="AU197" s="229" t="s">
        <v>131</v>
      </c>
      <c r="AY197" s="17" t="s">
        <v>118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83</v>
      </c>
      <c r="BK197" s="230">
        <f>ROUND(I197*H197,2)</f>
        <v>0</v>
      </c>
      <c r="BL197" s="17" t="s">
        <v>137</v>
      </c>
      <c r="BM197" s="229" t="s">
        <v>342</v>
      </c>
    </row>
    <row r="198" s="13" customFormat="1">
      <c r="A198" s="13"/>
      <c r="B198" s="236"/>
      <c r="C198" s="237"/>
      <c r="D198" s="238" t="s">
        <v>166</v>
      </c>
      <c r="E198" s="239" t="s">
        <v>19</v>
      </c>
      <c r="F198" s="240" t="s">
        <v>276</v>
      </c>
      <c r="G198" s="237"/>
      <c r="H198" s="239" t="s">
        <v>19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166</v>
      </c>
      <c r="AU198" s="246" t="s">
        <v>131</v>
      </c>
      <c r="AV198" s="13" t="s">
        <v>83</v>
      </c>
      <c r="AW198" s="13" t="s">
        <v>36</v>
      </c>
      <c r="AX198" s="13" t="s">
        <v>75</v>
      </c>
      <c r="AY198" s="246" t="s">
        <v>118</v>
      </c>
    </row>
    <row r="199" s="14" customFormat="1">
      <c r="A199" s="14"/>
      <c r="B199" s="247"/>
      <c r="C199" s="248"/>
      <c r="D199" s="238" t="s">
        <v>166</v>
      </c>
      <c r="E199" s="249" t="s">
        <v>19</v>
      </c>
      <c r="F199" s="250" t="s">
        <v>277</v>
      </c>
      <c r="G199" s="248"/>
      <c r="H199" s="251">
        <v>24.5</v>
      </c>
      <c r="I199" s="252"/>
      <c r="J199" s="248"/>
      <c r="K199" s="248"/>
      <c r="L199" s="253"/>
      <c r="M199" s="254"/>
      <c r="N199" s="255"/>
      <c r="O199" s="255"/>
      <c r="P199" s="255"/>
      <c r="Q199" s="255"/>
      <c r="R199" s="255"/>
      <c r="S199" s="255"/>
      <c r="T199" s="25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7" t="s">
        <v>166</v>
      </c>
      <c r="AU199" s="257" t="s">
        <v>131</v>
      </c>
      <c r="AV199" s="14" t="s">
        <v>85</v>
      </c>
      <c r="AW199" s="14" t="s">
        <v>36</v>
      </c>
      <c r="AX199" s="14" t="s">
        <v>75</v>
      </c>
      <c r="AY199" s="257" t="s">
        <v>118</v>
      </c>
    </row>
    <row r="200" s="2" customFormat="1" ht="33" customHeight="1">
      <c r="A200" s="38"/>
      <c r="B200" s="39"/>
      <c r="C200" s="218" t="s">
        <v>343</v>
      </c>
      <c r="D200" s="218" t="s">
        <v>121</v>
      </c>
      <c r="E200" s="219" t="s">
        <v>344</v>
      </c>
      <c r="F200" s="220" t="s">
        <v>345</v>
      </c>
      <c r="G200" s="221" t="s">
        <v>164</v>
      </c>
      <c r="H200" s="222">
        <v>144.30000000000001</v>
      </c>
      <c r="I200" s="223"/>
      <c r="J200" s="224">
        <f>ROUND(I200*H200,2)</f>
        <v>0</v>
      </c>
      <c r="K200" s="220" t="s">
        <v>193</v>
      </c>
      <c r="L200" s="44"/>
      <c r="M200" s="225" t="s">
        <v>19</v>
      </c>
      <c r="N200" s="226" t="s">
        <v>46</v>
      </c>
      <c r="O200" s="84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137</v>
      </c>
      <c r="AT200" s="229" t="s">
        <v>121</v>
      </c>
      <c r="AU200" s="229" t="s">
        <v>131</v>
      </c>
      <c r="AY200" s="17" t="s">
        <v>118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83</v>
      </c>
      <c r="BK200" s="230">
        <f>ROUND(I200*H200,2)</f>
        <v>0</v>
      </c>
      <c r="BL200" s="17" t="s">
        <v>137</v>
      </c>
      <c r="BM200" s="229" t="s">
        <v>346</v>
      </c>
    </row>
    <row r="201" s="13" customFormat="1">
      <c r="A201" s="13"/>
      <c r="B201" s="236"/>
      <c r="C201" s="237"/>
      <c r="D201" s="238" t="s">
        <v>166</v>
      </c>
      <c r="E201" s="239" t="s">
        <v>19</v>
      </c>
      <c r="F201" s="240" t="s">
        <v>274</v>
      </c>
      <c r="G201" s="237"/>
      <c r="H201" s="239" t="s">
        <v>19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166</v>
      </c>
      <c r="AU201" s="246" t="s">
        <v>131</v>
      </c>
      <c r="AV201" s="13" t="s">
        <v>83</v>
      </c>
      <c r="AW201" s="13" t="s">
        <v>36</v>
      </c>
      <c r="AX201" s="13" t="s">
        <v>75</v>
      </c>
      <c r="AY201" s="246" t="s">
        <v>118</v>
      </c>
    </row>
    <row r="202" s="14" customFormat="1">
      <c r="A202" s="14"/>
      <c r="B202" s="247"/>
      <c r="C202" s="248"/>
      <c r="D202" s="238" t="s">
        <v>166</v>
      </c>
      <c r="E202" s="249" t="s">
        <v>19</v>
      </c>
      <c r="F202" s="250" t="s">
        <v>275</v>
      </c>
      <c r="G202" s="248"/>
      <c r="H202" s="251">
        <v>144.30000000000001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7" t="s">
        <v>166</v>
      </c>
      <c r="AU202" s="257" t="s">
        <v>131</v>
      </c>
      <c r="AV202" s="14" t="s">
        <v>85</v>
      </c>
      <c r="AW202" s="14" t="s">
        <v>36</v>
      </c>
      <c r="AX202" s="14" t="s">
        <v>75</v>
      </c>
      <c r="AY202" s="257" t="s">
        <v>118</v>
      </c>
    </row>
    <row r="203" s="2" customFormat="1" ht="21.75" customHeight="1">
      <c r="A203" s="38"/>
      <c r="B203" s="39"/>
      <c r="C203" s="218" t="s">
        <v>347</v>
      </c>
      <c r="D203" s="218" t="s">
        <v>121</v>
      </c>
      <c r="E203" s="219" t="s">
        <v>348</v>
      </c>
      <c r="F203" s="220" t="s">
        <v>349</v>
      </c>
      <c r="G203" s="221" t="s">
        <v>164</v>
      </c>
      <c r="H203" s="222">
        <v>168.80000000000001</v>
      </c>
      <c r="I203" s="223"/>
      <c r="J203" s="224">
        <f>ROUND(I203*H203,2)</f>
        <v>0</v>
      </c>
      <c r="K203" s="220" t="s">
        <v>193</v>
      </c>
      <c r="L203" s="44"/>
      <c r="M203" s="225" t="s">
        <v>19</v>
      </c>
      <c r="N203" s="226" t="s">
        <v>46</v>
      </c>
      <c r="O203" s="84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137</v>
      </c>
      <c r="AT203" s="229" t="s">
        <v>121</v>
      </c>
      <c r="AU203" s="229" t="s">
        <v>131</v>
      </c>
      <c r="AY203" s="17" t="s">
        <v>118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83</v>
      </c>
      <c r="BK203" s="230">
        <f>ROUND(I203*H203,2)</f>
        <v>0</v>
      </c>
      <c r="BL203" s="17" t="s">
        <v>137</v>
      </c>
      <c r="BM203" s="229" t="s">
        <v>350</v>
      </c>
    </row>
    <row r="204" s="13" customFormat="1">
      <c r="A204" s="13"/>
      <c r="B204" s="236"/>
      <c r="C204" s="237"/>
      <c r="D204" s="238" t="s">
        <v>166</v>
      </c>
      <c r="E204" s="239" t="s">
        <v>19</v>
      </c>
      <c r="F204" s="240" t="s">
        <v>274</v>
      </c>
      <c r="G204" s="237"/>
      <c r="H204" s="239" t="s">
        <v>19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166</v>
      </c>
      <c r="AU204" s="246" t="s">
        <v>131</v>
      </c>
      <c r="AV204" s="13" t="s">
        <v>83</v>
      </c>
      <c r="AW204" s="13" t="s">
        <v>36</v>
      </c>
      <c r="AX204" s="13" t="s">
        <v>75</v>
      </c>
      <c r="AY204" s="246" t="s">
        <v>118</v>
      </c>
    </row>
    <row r="205" s="14" customFormat="1">
      <c r="A205" s="14"/>
      <c r="B205" s="247"/>
      <c r="C205" s="248"/>
      <c r="D205" s="238" t="s">
        <v>166</v>
      </c>
      <c r="E205" s="249" t="s">
        <v>19</v>
      </c>
      <c r="F205" s="250" t="s">
        <v>275</v>
      </c>
      <c r="G205" s="248"/>
      <c r="H205" s="251">
        <v>144.30000000000001</v>
      </c>
      <c r="I205" s="252"/>
      <c r="J205" s="248"/>
      <c r="K205" s="248"/>
      <c r="L205" s="253"/>
      <c r="M205" s="254"/>
      <c r="N205" s="255"/>
      <c r="O205" s="255"/>
      <c r="P205" s="255"/>
      <c r="Q205" s="255"/>
      <c r="R205" s="255"/>
      <c r="S205" s="255"/>
      <c r="T205" s="256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7" t="s">
        <v>166</v>
      </c>
      <c r="AU205" s="257" t="s">
        <v>131</v>
      </c>
      <c r="AV205" s="14" t="s">
        <v>85</v>
      </c>
      <c r="AW205" s="14" t="s">
        <v>36</v>
      </c>
      <c r="AX205" s="14" t="s">
        <v>75</v>
      </c>
      <c r="AY205" s="257" t="s">
        <v>118</v>
      </c>
    </row>
    <row r="206" s="13" customFormat="1">
      <c r="A206" s="13"/>
      <c r="B206" s="236"/>
      <c r="C206" s="237"/>
      <c r="D206" s="238" t="s">
        <v>166</v>
      </c>
      <c r="E206" s="239" t="s">
        <v>19</v>
      </c>
      <c r="F206" s="240" t="s">
        <v>276</v>
      </c>
      <c r="G206" s="237"/>
      <c r="H206" s="239" t="s">
        <v>19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166</v>
      </c>
      <c r="AU206" s="246" t="s">
        <v>131</v>
      </c>
      <c r="AV206" s="13" t="s">
        <v>83</v>
      </c>
      <c r="AW206" s="13" t="s">
        <v>36</v>
      </c>
      <c r="AX206" s="13" t="s">
        <v>75</v>
      </c>
      <c r="AY206" s="246" t="s">
        <v>118</v>
      </c>
    </row>
    <row r="207" s="14" customFormat="1">
      <c r="A207" s="14"/>
      <c r="B207" s="247"/>
      <c r="C207" s="248"/>
      <c r="D207" s="238" t="s">
        <v>166</v>
      </c>
      <c r="E207" s="249" t="s">
        <v>19</v>
      </c>
      <c r="F207" s="250" t="s">
        <v>277</v>
      </c>
      <c r="G207" s="248"/>
      <c r="H207" s="251">
        <v>24.5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7" t="s">
        <v>166</v>
      </c>
      <c r="AU207" s="257" t="s">
        <v>131</v>
      </c>
      <c r="AV207" s="14" t="s">
        <v>85</v>
      </c>
      <c r="AW207" s="14" t="s">
        <v>36</v>
      </c>
      <c r="AX207" s="14" t="s">
        <v>75</v>
      </c>
      <c r="AY207" s="257" t="s">
        <v>118</v>
      </c>
    </row>
    <row r="208" s="12" customFormat="1" ht="20.88" customHeight="1">
      <c r="A208" s="12"/>
      <c r="B208" s="202"/>
      <c r="C208" s="203"/>
      <c r="D208" s="204" t="s">
        <v>74</v>
      </c>
      <c r="E208" s="216" t="s">
        <v>351</v>
      </c>
      <c r="F208" s="216" t="s">
        <v>352</v>
      </c>
      <c r="G208" s="203"/>
      <c r="H208" s="203"/>
      <c r="I208" s="206"/>
      <c r="J208" s="217">
        <f>BK208</f>
        <v>0</v>
      </c>
      <c r="K208" s="203"/>
      <c r="L208" s="208"/>
      <c r="M208" s="209"/>
      <c r="N208" s="210"/>
      <c r="O208" s="210"/>
      <c r="P208" s="211">
        <f>SUM(P209:P215)</f>
        <v>0</v>
      </c>
      <c r="Q208" s="210"/>
      <c r="R208" s="211">
        <f>SUM(R209:R215)</f>
        <v>5.5945750000000007</v>
      </c>
      <c r="S208" s="210"/>
      <c r="T208" s="212">
        <f>SUM(T209:T215)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83</v>
      </c>
      <c r="AT208" s="214" t="s">
        <v>74</v>
      </c>
      <c r="AU208" s="214" t="s">
        <v>85</v>
      </c>
      <c r="AY208" s="213" t="s">
        <v>118</v>
      </c>
      <c r="BK208" s="215">
        <f>SUM(BK209:BK215)</f>
        <v>0</v>
      </c>
    </row>
    <row r="209" s="2" customFormat="1" ht="66.75" customHeight="1">
      <c r="A209" s="38"/>
      <c r="B209" s="39"/>
      <c r="C209" s="218" t="s">
        <v>7</v>
      </c>
      <c r="D209" s="218" t="s">
        <v>121</v>
      </c>
      <c r="E209" s="219" t="s">
        <v>353</v>
      </c>
      <c r="F209" s="220" t="s">
        <v>354</v>
      </c>
      <c r="G209" s="221" t="s">
        <v>164</v>
      </c>
      <c r="H209" s="222">
        <v>24.5</v>
      </c>
      <c r="I209" s="223"/>
      <c r="J209" s="224">
        <f>ROUND(I209*H209,2)</f>
        <v>0</v>
      </c>
      <c r="K209" s="220" t="s">
        <v>193</v>
      </c>
      <c r="L209" s="44"/>
      <c r="M209" s="225" t="s">
        <v>19</v>
      </c>
      <c r="N209" s="226" t="s">
        <v>46</v>
      </c>
      <c r="O209" s="84"/>
      <c r="P209" s="227">
        <f>O209*H209</f>
        <v>0</v>
      </c>
      <c r="Q209" s="227">
        <v>0.084250000000000005</v>
      </c>
      <c r="R209" s="227">
        <f>Q209*H209</f>
        <v>2.0641250000000002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137</v>
      </c>
      <c r="AT209" s="229" t="s">
        <v>121</v>
      </c>
      <c r="AU209" s="229" t="s">
        <v>131</v>
      </c>
      <c r="AY209" s="17" t="s">
        <v>118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83</v>
      </c>
      <c r="BK209" s="230">
        <f>ROUND(I209*H209,2)</f>
        <v>0</v>
      </c>
      <c r="BL209" s="17" t="s">
        <v>137</v>
      </c>
      <c r="BM209" s="229" t="s">
        <v>355</v>
      </c>
    </row>
    <row r="210" s="13" customFormat="1">
      <c r="A210" s="13"/>
      <c r="B210" s="236"/>
      <c r="C210" s="237"/>
      <c r="D210" s="238" t="s">
        <v>166</v>
      </c>
      <c r="E210" s="239" t="s">
        <v>19</v>
      </c>
      <c r="F210" s="240" t="s">
        <v>276</v>
      </c>
      <c r="G210" s="237"/>
      <c r="H210" s="239" t="s">
        <v>19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6" t="s">
        <v>166</v>
      </c>
      <c r="AU210" s="246" t="s">
        <v>131</v>
      </c>
      <c r="AV210" s="13" t="s">
        <v>83</v>
      </c>
      <c r="AW210" s="13" t="s">
        <v>36</v>
      </c>
      <c r="AX210" s="13" t="s">
        <v>75</v>
      </c>
      <c r="AY210" s="246" t="s">
        <v>118</v>
      </c>
    </row>
    <row r="211" s="14" customFormat="1">
      <c r="A211" s="14"/>
      <c r="B211" s="247"/>
      <c r="C211" s="248"/>
      <c r="D211" s="238" t="s">
        <v>166</v>
      </c>
      <c r="E211" s="249" t="s">
        <v>19</v>
      </c>
      <c r="F211" s="250" t="s">
        <v>277</v>
      </c>
      <c r="G211" s="248"/>
      <c r="H211" s="251">
        <v>24.5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7" t="s">
        <v>166</v>
      </c>
      <c r="AU211" s="257" t="s">
        <v>131</v>
      </c>
      <c r="AV211" s="14" t="s">
        <v>85</v>
      </c>
      <c r="AW211" s="14" t="s">
        <v>36</v>
      </c>
      <c r="AX211" s="14" t="s">
        <v>75</v>
      </c>
      <c r="AY211" s="257" t="s">
        <v>118</v>
      </c>
    </row>
    <row r="212" s="2" customFormat="1" ht="16.5" customHeight="1">
      <c r="A212" s="38"/>
      <c r="B212" s="39"/>
      <c r="C212" s="258" t="s">
        <v>356</v>
      </c>
      <c r="D212" s="258" t="s">
        <v>266</v>
      </c>
      <c r="E212" s="259" t="s">
        <v>357</v>
      </c>
      <c r="F212" s="260" t="s">
        <v>358</v>
      </c>
      <c r="G212" s="261" t="s">
        <v>164</v>
      </c>
      <c r="H212" s="262">
        <v>26.949999999999999</v>
      </c>
      <c r="I212" s="263"/>
      <c r="J212" s="264">
        <f>ROUND(I212*H212,2)</f>
        <v>0</v>
      </c>
      <c r="K212" s="260" t="s">
        <v>193</v>
      </c>
      <c r="L212" s="265"/>
      <c r="M212" s="266" t="s">
        <v>19</v>
      </c>
      <c r="N212" s="267" t="s">
        <v>46</v>
      </c>
      <c r="O212" s="84"/>
      <c r="P212" s="227">
        <f>O212*H212</f>
        <v>0</v>
      </c>
      <c r="Q212" s="227">
        <v>0.13100000000000001</v>
      </c>
      <c r="R212" s="227">
        <f>Q212*H212</f>
        <v>3.5304500000000001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265</v>
      </c>
      <c r="AT212" s="229" t="s">
        <v>266</v>
      </c>
      <c r="AU212" s="229" t="s">
        <v>131</v>
      </c>
      <c r="AY212" s="17" t="s">
        <v>118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83</v>
      </c>
      <c r="BK212" s="230">
        <f>ROUND(I212*H212,2)</f>
        <v>0</v>
      </c>
      <c r="BL212" s="17" t="s">
        <v>137</v>
      </c>
      <c r="BM212" s="229" t="s">
        <v>359</v>
      </c>
    </row>
    <row r="213" s="13" customFormat="1">
      <c r="A213" s="13"/>
      <c r="B213" s="236"/>
      <c r="C213" s="237"/>
      <c r="D213" s="238" t="s">
        <v>166</v>
      </c>
      <c r="E213" s="239" t="s">
        <v>19</v>
      </c>
      <c r="F213" s="240" t="s">
        <v>360</v>
      </c>
      <c r="G213" s="237"/>
      <c r="H213" s="239" t="s">
        <v>19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166</v>
      </c>
      <c r="AU213" s="246" t="s">
        <v>131</v>
      </c>
      <c r="AV213" s="13" t="s">
        <v>83</v>
      </c>
      <c r="AW213" s="13" t="s">
        <v>36</v>
      </c>
      <c r="AX213" s="13" t="s">
        <v>75</v>
      </c>
      <c r="AY213" s="246" t="s">
        <v>118</v>
      </c>
    </row>
    <row r="214" s="14" customFormat="1">
      <c r="A214" s="14"/>
      <c r="B214" s="247"/>
      <c r="C214" s="248"/>
      <c r="D214" s="238" t="s">
        <v>166</v>
      </c>
      <c r="E214" s="249" t="s">
        <v>19</v>
      </c>
      <c r="F214" s="250" t="s">
        <v>361</v>
      </c>
      <c r="G214" s="248"/>
      <c r="H214" s="251">
        <v>24.5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166</v>
      </c>
      <c r="AU214" s="257" t="s">
        <v>131</v>
      </c>
      <c r="AV214" s="14" t="s">
        <v>85</v>
      </c>
      <c r="AW214" s="14" t="s">
        <v>36</v>
      </c>
      <c r="AX214" s="14" t="s">
        <v>75</v>
      </c>
      <c r="AY214" s="257" t="s">
        <v>118</v>
      </c>
    </row>
    <row r="215" s="14" customFormat="1">
      <c r="A215" s="14"/>
      <c r="B215" s="247"/>
      <c r="C215" s="248"/>
      <c r="D215" s="238" t="s">
        <v>166</v>
      </c>
      <c r="E215" s="248"/>
      <c r="F215" s="250" t="s">
        <v>362</v>
      </c>
      <c r="G215" s="248"/>
      <c r="H215" s="251">
        <v>26.949999999999999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7" t="s">
        <v>166</v>
      </c>
      <c r="AU215" s="257" t="s">
        <v>131</v>
      </c>
      <c r="AV215" s="14" t="s">
        <v>85</v>
      </c>
      <c r="AW215" s="14" t="s">
        <v>4</v>
      </c>
      <c r="AX215" s="14" t="s">
        <v>83</v>
      </c>
      <c r="AY215" s="257" t="s">
        <v>118</v>
      </c>
    </row>
    <row r="216" s="12" customFormat="1" ht="20.88" customHeight="1">
      <c r="A216" s="12"/>
      <c r="B216" s="202"/>
      <c r="C216" s="203"/>
      <c r="D216" s="204" t="s">
        <v>74</v>
      </c>
      <c r="E216" s="216" t="s">
        <v>160</v>
      </c>
      <c r="F216" s="216" t="s">
        <v>161</v>
      </c>
      <c r="G216" s="203"/>
      <c r="H216" s="203"/>
      <c r="I216" s="206"/>
      <c r="J216" s="217">
        <f>BK216</f>
        <v>0</v>
      </c>
      <c r="K216" s="203"/>
      <c r="L216" s="208"/>
      <c r="M216" s="209"/>
      <c r="N216" s="210"/>
      <c r="O216" s="210"/>
      <c r="P216" s="211">
        <f>SUM(P217:P219)</f>
        <v>0</v>
      </c>
      <c r="Q216" s="210"/>
      <c r="R216" s="211">
        <f>SUM(R217:R219)</f>
        <v>0</v>
      </c>
      <c r="S216" s="210"/>
      <c r="T216" s="212">
        <f>SUM(T217:T219)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83</v>
      </c>
      <c r="AT216" s="214" t="s">
        <v>74</v>
      </c>
      <c r="AU216" s="214" t="s">
        <v>85</v>
      </c>
      <c r="AY216" s="213" t="s">
        <v>118</v>
      </c>
      <c r="BK216" s="215">
        <f>SUM(BK217:BK219)</f>
        <v>0</v>
      </c>
    </row>
    <row r="217" s="2" customFormat="1" ht="44.25" customHeight="1">
      <c r="A217" s="38"/>
      <c r="B217" s="39"/>
      <c r="C217" s="218" t="s">
        <v>363</v>
      </c>
      <c r="D217" s="218" t="s">
        <v>121</v>
      </c>
      <c r="E217" s="219" t="s">
        <v>364</v>
      </c>
      <c r="F217" s="220" t="s">
        <v>365</v>
      </c>
      <c r="G217" s="221" t="s">
        <v>164</v>
      </c>
      <c r="H217" s="222">
        <v>144.30000000000001</v>
      </c>
      <c r="I217" s="223"/>
      <c r="J217" s="224">
        <f>ROUND(I217*H217,2)</f>
        <v>0</v>
      </c>
      <c r="K217" s="220" t="s">
        <v>19</v>
      </c>
      <c r="L217" s="44"/>
      <c r="M217" s="225" t="s">
        <v>19</v>
      </c>
      <c r="N217" s="226" t="s">
        <v>46</v>
      </c>
      <c r="O217" s="84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137</v>
      </c>
      <c r="AT217" s="229" t="s">
        <v>121</v>
      </c>
      <c r="AU217" s="229" t="s">
        <v>131</v>
      </c>
      <c r="AY217" s="17" t="s">
        <v>118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83</v>
      </c>
      <c r="BK217" s="230">
        <f>ROUND(I217*H217,2)</f>
        <v>0</v>
      </c>
      <c r="BL217" s="17" t="s">
        <v>137</v>
      </c>
      <c r="BM217" s="229" t="s">
        <v>366</v>
      </c>
    </row>
    <row r="218" s="13" customFormat="1">
      <c r="A218" s="13"/>
      <c r="B218" s="236"/>
      <c r="C218" s="237"/>
      <c r="D218" s="238" t="s">
        <v>166</v>
      </c>
      <c r="E218" s="239" t="s">
        <v>19</v>
      </c>
      <c r="F218" s="240" t="s">
        <v>274</v>
      </c>
      <c r="G218" s="237"/>
      <c r="H218" s="239" t="s">
        <v>19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166</v>
      </c>
      <c r="AU218" s="246" t="s">
        <v>131</v>
      </c>
      <c r="AV218" s="13" t="s">
        <v>83</v>
      </c>
      <c r="AW218" s="13" t="s">
        <v>36</v>
      </c>
      <c r="AX218" s="13" t="s">
        <v>75</v>
      </c>
      <c r="AY218" s="246" t="s">
        <v>118</v>
      </c>
    </row>
    <row r="219" s="14" customFormat="1">
      <c r="A219" s="14"/>
      <c r="B219" s="247"/>
      <c r="C219" s="248"/>
      <c r="D219" s="238" t="s">
        <v>166</v>
      </c>
      <c r="E219" s="249" t="s">
        <v>19</v>
      </c>
      <c r="F219" s="250" t="s">
        <v>275</v>
      </c>
      <c r="G219" s="248"/>
      <c r="H219" s="251">
        <v>144.30000000000001</v>
      </c>
      <c r="I219" s="252"/>
      <c r="J219" s="248"/>
      <c r="K219" s="248"/>
      <c r="L219" s="253"/>
      <c r="M219" s="254"/>
      <c r="N219" s="255"/>
      <c r="O219" s="255"/>
      <c r="P219" s="255"/>
      <c r="Q219" s="255"/>
      <c r="R219" s="255"/>
      <c r="S219" s="255"/>
      <c r="T219" s="256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7" t="s">
        <v>166</v>
      </c>
      <c r="AU219" s="257" t="s">
        <v>131</v>
      </c>
      <c r="AV219" s="14" t="s">
        <v>85</v>
      </c>
      <c r="AW219" s="14" t="s">
        <v>36</v>
      </c>
      <c r="AX219" s="14" t="s">
        <v>75</v>
      </c>
      <c r="AY219" s="257" t="s">
        <v>118</v>
      </c>
    </row>
    <row r="220" s="12" customFormat="1" ht="20.88" customHeight="1">
      <c r="A220" s="12"/>
      <c r="B220" s="202"/>
      <c r="C220" s="203"/>
      <c r="D220" s="204" t="s">
        <v>74</v>
      </c>
      <c r="E220" s="216" t="s">
        <v>181</v>
      </c>
      <c r="F220" s="216" t="s">
        <v>182</v>
      </c>
      <c r="G220" s="203"/>
      <c r="H220" s="203"/>
      <c r="I220" s="206"/>
      <c r="J220" s="217">
        <f>BK220</f>
        <v>0</v>
      </c>
      <c r="K220" s="203"/>
      <c r="L220" s="208"/>
      <c r="M220" s="209"/>
      <c r="N220" s="210"/>
      <c r="O220" s="210"/>
      <c r="P220" s="211">
        <f>SUM(P221:P228)</f>
        <v>0</v>
      </c>
      <c r="Q220" s="210"/>
      <c r="R220" s="211">
        <f>SUM(R221:R228)</f>
        <v>0</v>
      </c>
      <c r="S220" s="210"/>
      <c r="T220" s="212">
        <f>SUM(T221:T228)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3" t="s">
        <v>83</v>
      </c>
      <c r="AT220" s="214" t="s">
        <v>74</v>
      </c>
      <c r="AU220" s="214" t="s">
        <v>85</v>
      </c>
      <c r="AY220" s="213" t="s">
        <v>118</v>
      </c>
      <c r="BK220" s="215">
        <f>SUM(BK221:BK228)</f>
        <v>0</v>
      </c>
    </row>
    <row r="221" s="2" customFormat="1" ht="16.5" customHeight="1">
      <c r="A221" s="38"/>
      <c r="B221" s="39"/>
      <c r="C221" s="218" t="s">
        <v>367</v>
      </c>
      <c r="D221" s="218" t="s">
        <v>121</v>
      </c>
      <c r="E221" s="219" t="s">
        <v>368</v>
      </c>
      <c r="F221" s="220" t="s">
        <v>369</v>
      </c>
      <c r="G221" s="221" t="s">
        <v>185</v>
      </c>
      <c r="H221" s="222">
        <v>1</v>
      </c>
      <c r="I221" s="223"/>
      <c r="J221" s="224">
        <f>ROUND(I221*H221,2)</f>
        <v>0</v>
      </c>
      <c r="K221" s="220" t="s">
        <v>19</v>
      </c>
      <c r="L221" s="44"/>
      <c r="M221" s="225" t="s">
        <v>19</v>
      </c>
      <c r="N221" s="226" t="s">
        <v>46</v>
      </c>
      <c r="O221" s="84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137</v>
      </c>
      <c r="AT221" s="229" t="s">
        <v>121</v>
      </c>
      <c r="AU221" s="229" t="s">
        <v>131</v>
      </c>
      <c r="AY221" s="17" t="s">
        <v>118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83</v>
      </c>
      <c r="BK221" s="230">
        <f>ROUND(I221*H221,2)</f>
        <v>0</v>
      </c>
      <c r="BL221" s="17" t="s">
        <v>137</v>
      </c>
      <c r="BM221" s="229" t="s">
        <v>370</v>
      </c>
    </row>
    <row r="222" s="2" customFormat="1" ht="21.75" customHeight="1">
      <c r="A222" s="38"/>
      <c r="B222" s="39"/>
      <c r="C222" s="218" t="s">
        <v>371</v>
      </c>
      <c r="D222" s="218" t="s">
        <v>121</v>
      </c>
      <c r="E222" s="219" t="s">
        <v>372</v>
      </c>
      <c r="F222" s="220" t="s">
        <v>373</v>
      </c>
      <c r="G222" s="221" t="s">
        <v>185</v>
      </c>
      <c r="H222" s="222">
        <v>1</v>
      </c>
      <c r="I222" s="223"/>
      <c r="J222" s="224">
        <f>ROUND(I222*H222,2)</f>
        <v>0</v>
      </c>
      <c r="K222" s="220" t="s">
        <v>19</v>
      </c>
      <c r="L222" s="44"/>
      <c r="M222" s="225" t="s">
        <v>19</v>
      </c>
      <c r="N222" s="226" t="s">
        <v>46</v>
      </c>
      <c r="O222" s="84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137</v>
      </c>
      <c r="AT222" s="229" t="s">
        <v>121</v>
      </c>
      <c r="AU222" s="229" t="s">
        <v>131</v>
      </c>
      <c r="AY222" s="17" t="s">
        <v>118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83</v>
      </c>
      <c r="BK222" s="230">
        <f>ROUND(I222*H222,2)</f>
        <v>0</v>
      </c>
      <c r="BL222" s="17" t="s">
        <v>137</v>
      </c>
      <c r="BM222" s="229" t="s">
        <v>374</v>
      </c>
    </row>
    <row r="223" s="2" customFormat="1" ht="16.5" customHeight="1">
      <c r="A223" s="38"/>
      <c r="B223" s="39"/>
      <c r="C223" s="218" t="s">
        <v>375</v>
      </c>
      <c r="D223" s="218" t="s">
        <v>121</v>
      </c>
      <c r="E223" s="219" t="s">
        <v>376</v>
      </c>
      <c r="F223" s="220" t="s">
        <v>377</v>
      </c>
      <c r="G223" s="221" t="s">
        <v>185</v>
      </c>
      <c r="H223" s="222">
        <v>4</v>
      </c>
      <c r="I223" s="223"/>
      <c r="J223" s="224">
        <f>ROUND(I223*H223,2)</f>
        <v>0</v>
      </c>
      <c r="K223" s="220" t="s">
        <v>19</v>
      </c>
      <c r="L223" s="44"/>
      <c r="M223" s="225" t="s">
        <v>19</v>
      </c>
      <c r="N223" s="226" t="s">
        <v>46</v>
      </c>
      <c r="O223" s="84"/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9" t="s">
        <v>137</v>
      </c>
      <c r="AT223" s="229" t="s">
        <v>121</v>
      </c>
      <c r="AU223" s="229" t="s">
        <v>131</v>
      </c>
      <c r="AY223" s="17" t="s">
        <v>118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17" t="s">
        <v>83</v>
      </c>
      <c r="BK223" s="230">
        <f>ROUND(I223*H223,2)</f>
        <v>0</v>
      </c>
      <c r="BL223" s="17" t="s">
        <v>137</v>
      </c>
      <c r="BM223" s="229" t="s">
        <v>378</v>
      </c>
    </row>
    <row r="224" s="2" customFormat="1" ht="16.5" customHeight="1">
      <c r="A224" s="38"/>
      <c r="B224" s="39"/>
      <c r="C224" s="218" t="s">
        <v>290</v>
      </c>
      <c r="D224" s="218" t="s">
        <v>121</v>
      </c>
      <c r="E224" s="219" t="s">
        <v>379</v>
      </c>
      <c r="F224" s="220" t="s">
        <v>380</v>
      </c>
      <c r="G224" s="221" t="s">
        <v>185</v>
      </c>
      <c r="H224" s="222">
        <v>1</v>
      </c>
      <c r="I224" s="223"/>
      <c r="J224" s="224">
        <f>ROUND(I224*H224,2)</f>
        <v>0</v>
      </c>
      <c r="K224" s="220" t="s">
        <v>19</v>
      </c>
      <c r="L224" s="44"/>
      <c r="M224" s="225" t="s">
        <v>19</v>
      </c>
      <c r="N224" s="226" t="s">
        <v>46</v>
      </c>
      <c r="O224" s="84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137</v>
      </c>
      <c r="AT224" s="229" t="s">
        <v>121</v>
      </c>
      <c r="AU224" s="229" t="s">
        <v>131</v>
      </c>
      <c r="AY224" s="17" t="s">
        <v>118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83</v>
      </c>
      <c r="BK224" s="230">
        <f>ROUND(I224*H224,2)</f>
        <v>0</v>
      </c>
      <c r="BL224" s="17" t="s">
        <v>137</v>
      </c>
      <c r="BM224" s="229" t="s">
        <v>381</v>
      </c>
    </row>
    <row r="225" s="2" customFormat="1" ht="16.5" customHeight="1">
      <c r="A225" s="38"/>
      <c r="B225" s="39"/>
      <c r="C225" s="218" t="s">
        <v>382</v>
      </c>
      <c r="D225" s="218" t="s">
        <v>121</v>
      </c>
      <c r="E225" s="219" t="s">
        <v>383</v>
      </c>
      <c r="F225" s="220" t="s">
        <v>384</v>
      </c>
      <c r="G225" s="221" t="s">
        <v>185</v>
      </c>
      <c r="H225" s="222">
        <v>1</v>
      </c>
      <c r="I225" s="223"/>
      <c r="J225" s="224">
        <f>ROUND(I225*H225,2)</f>
        <v>0</v>
      </c>
      <c r="K225" s="220" t="s">
        <v>19</v>
      </c>
      <c r="L225" s="44"/>
      <c r="M225" s="225" t="s">
        <v>19</v>
      </c>
      <c r="N225" s="226" t="s">
        <v>46</v>
      </c>
      <c r="O225" s="84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137</v>
      </c>
      <c r="AT225" s="229" t="s">
        <v>121</v>
      </c>
      <c r="AU225" s="229" t="s">
        <v>131</v>
      </c>
      <c r="AY225" s="17" t="s">
        <v>118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83</v>
      </c>
      <c r="BK225" s="230">
        <f>ROUND(I225*H225,2)</f>
        <v>0</v>
      </c>
      <c r="BL225" s="17" t="s">
        <v>137</v>
      </c>
      <c r="BM225" s="229" t="s">
        <v>385</v>
      </c>
    </row>
    <row r="226" s="2" customFormat="1" ht="16.5" customHeight="1">
      <c r="A226" s="38"/>
      <c r="B226" s="39"/>
      <c r="C226" s="218" t="s">
        <v>386</v>
      </c>
      <c r="D226" s="218" t="s">
        <v>121</v>
      </c>
      <c r="E226" s="219" t="s">
        <v>387</v>
      </c>
      <c r="F226" s="220" t="s">
        <v>388</v>
      </c>
      <c r="G226" s="221" t="s">
        <v>185</v>
      </c>
      <c r="H226" s="222">
        <v>1</v>
      </c>
      <c r="I226" s="223"/>
      <c r="J226" s="224">
        <f>ROUND(I226*H226,2)</f>
        <v>0</v>
      </c>
      <c r="K226" s="220" t="s">
        <v>19</v>
      </c>
      <c r="L226" s="44"/>
      <c r="M226" s="225" t="s">
        <v>19</v>
      </c>
      <c r="N226" s="226" t="s">
        <v>46</v>
      </c>
      <c r="O226" s="84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137</v>
      </c>
      <c r="AT226" s="229" t="s">
        <v>121</v>
      </c>
      <c r="AU226" s="229" t="s">
        <v>131</v>
      </c>
      <c r="AY226" s="17" t="s">
        <v>118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83</v>
      </c>
      <c r="BK226" s="230">
        <f>ROUND(I226*H226,2)</f>
        <v>0</v>
      </c>
      <c r="BL226" s="17" t="s">
        <v>137</v>
      </c>
      <c r="BM226" s="229" t="s">
        <v>389</v>
      </c>
    </row>
    <row r="227" s="2" customFormat="1" ht="16.5" customHeight="1">
      <c r="A227" s="38"/>
      <c r="B227" s="39"/>
      <c r="C227" s="218" t="s">
        <v>390</v>
      </c>
      <c r="D227" s="218" t="s">
        <v>121</v>
      </c>
      <c r="E227" s="219" t="s">
        <v>391</v>
      </c>
      <c r="F227" s="220" t="s">
        <v>392</v>
      </c>
      <c r="G227" s="221" t="s">
        <v>185</v>
      </c>
      <c r="H227" s="222">
        <v>1</v>
      </c>
      <c r="I227" s="223"/>
      <c r="J227" s="224">
        <f>ROUND(I227*H227,2)</f>
        <v>0</v>
      </c>
      <c r="K227" s="220" t="s">
        <v>19</v>
      </c>
      <c r="L227" s="44"/>
      <c r="M227" s="225" t="s">
        <v>19</v>
      </c>
      <c r="N227" s="226" t="s">
        <v>46</v>
      </c>
      <c r="O227" s="84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137</v>
      </c>
      <c r="AT227" s="229" t="s">
        <v>121</v>
      </c>
      <c r="AU227" s="229" t="s">
        <v>131</v>
      </c>
      <c r="AY227" s="17" t="s">
        <v>118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83</v>
      </c>
      <c r="BK227" s="230">
        <f>ROUND(I227*H227,2)</f>
        <v>0</v>
      </c>
      <c r="BL227" s="17" t="s">
        <v>137</v>
      </c>
      <c r="BM227" s="229" t="s">
        <v>393</v>
      </c>
    </row>
    <row r="228" s="2" customFormat="1" ht="16.5" customHeight="1">
      <c r="A228" s="38"/>
      <c r="B228" s="39"/>
      <c r="C228" s="218" t="s">
        <v>394</v>
      </c>
      <c r="D228" s="218" t="s">
        <v>121</v>
      </c>
      <c r="E228" s="219" t="s">
        <v>395</v>
      </c>
      <c r="F228" s="220" t="s">
        <v>396</v>
      </c>
      <c r="G228" s="221" t="s">
        <v>185</v>
      </c>
      <c r="H228" s="222">
        <v>1</v>
      </c>
      <c r="I228" s="223"/>
      <c r="J228" s="224">
        <f>ROUND(I228*H228,2)</f>
        <v>0</v>
      </c>
      <c r="K228" s="220" t="s">
        <v>19</v>
      </c>
      <c r="L228" s="44"/>
      <c r="M228" s="225" t="s">
        <v>19</v>
      </c>
      <c r="N228" s="226" t="s">
        <v>46</v>
      </c>
      <c r="O228" s="84"/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137</v>
      </c>
      <c r="AT228" s="229" t="s">
        <v>121</v>
      </c>
      <c r="AU228" s="229" t="s">
        <v>131</v>
      </c>
      <c r="AY228" s="17" t="s">
        <v>118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83</v>
      </c>
      <c r="BK228" s="230">
        <f>ROUND(I228*H228,2)</f>
        <v>0</v>
      </c>
      <c r="BL228" s="17" t="s">
        <v>137</v>
      </c>
      <c r="BM228" s="229" t="s">
        <v>397</v>
      </c>
    </row>
    <row r="229" s="12" customFormat="1" ht="22.8" customHeight="1">
      <c r="A229" s="12"/>
      <c r="B229" s="202"/>
      <c r="C229" s="203"/>
      <c r="D229" s="204" t="s">
        <v>74</v>
      </c>
      <c r="E229" s="216" t="s">
        <v>187</v>
      </c>
      <c r="F229" s="216" t="s">
        <v>188</v>
      </c>
      <c r="G229" s="203"/>
      <c r="H229" s="203"/>
      <c r="I229" s="206"/>
      <c r="J229" s="217">
        <f>BK229</f>
        <v>0</v>
      </c>
      <c r="K229" s="203"/>
      <c r="L229" s="208"/>
      <c r="M229" s="209"/>
      <c r="N229" s="210"/>
      <c r="O229" s="210"/>
      <c r="P229" s="211">
        <f>P230+P237</f>
        <v>0</v>
      </c>
      <c r="Q229" s="210"/>
      <c r="R229" s="211">
        <f>R230+R237</f>
        <v>9.3952624999999994</v>
      </c>
      <c r="S229" s="210"/>
      <c r="T229" s="212">
        <f>T230+T237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3" t="s">
        <v>83</v>
      </c>
      <c r="AT229" s="214" t="s">
        <v>74</v>
      </c>
      <c r="AU229" s="214" t="s">
        <v>83</v>
      </c>
      <c r="AY229" s="213" t="s">
        <v>118</v>
      </c>
      <c r="BK229" s="215">
        <f>BK230+BK237</f>
        <v>0</v>
      </c>
    </row>
    <row r="230" s="12" customFormat="1" ht="20.88" customHeight="1">
      <c r="A230" s="12"/>
      <c r="B230" s="202"/>
      <c r="C230" s="203"/>
      <c r="D230" s="204" t="s">
        <v>74</v>
      </c>
      <c r="E230" s="216" t="s">
        <v>398</v>
      </c>
      <c r="F230" s="216" t="s">
        <v>399</v>
      </c>
      <c r="G230" s="203"/>
      <c r="H230" s="203"/>
      <c r="I230" s="206"/>
      <c r="J230" s="217">
        <f>BK230</f>
        <v>0</v>
      </c>
      <c r="K230" s="203"/>
      <c r="L230" s="208"/>
      <c r="M230" s="209"/>
      <c r="N230" s="210"/>
      <c r="O230" s="210"/>
      <c r="P230" s="211">
        <f>SUM(P231:P236)</f>
        <v>0</v>
      </c>
      <c r="Q230" s="210"/>
      <c r="R230" s="211">
        <f>SUM(R231:R236)</f>
        <v>9.1368624999999994</v>
      </c>
      <c r="S230" s="210"/>
      <c r="T230" s="212">
        <f>SUM(T231:T236)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3" t="s">
        <v>83</v>
      </c>
      <c r="AT230" s="214" t="s">
        <v>74</v>
      </c>
      <c r="AU230" s="214" t="s">
        <v>85</v>
      </c>
      <c r="AY230" s="213" t="s">
        <v>118</v>
      </c>
      <c r="BK230" s="215">
        <f>SUM(BK231:BK236)</f>
        <v>0</v>
      </c>
    </row>
    <row r="231" s="2" customFormat="1" ht="33" customHeight="1">
      <c r="A231" s="38"/>
      <c r="B231" s="39"/>
      <c r="C231" s="218" t="s">
        <v>400</v>
      </c>
      <c r="D231" s="218" t="s">
        <v>121</v>
      </c>
      <c r="E231" s="219" t="s">
        <v>401</v>
      </c>
      <c r="F231" s="220" t="s">
        <v>402</v>
      </c>
      <c r="G231" s="221" t="s">
        <v>171</v>
      </c>
      <c r="H231" s="222">
        <v>69.349999999999994</v>
      </c>
      <c r="I231" s="223"/>
      <c r="J231" s="224">
        <f>ROUND(I231*H231,2)</f>
        <v>0</v>
      </c>
      <c r="K231" s="220" t="s">
        <v>193</v>
      </c>
      <c r="L231" s="44"/>
      <c r="M231" s="225" t="s">
        <v>19</v>
      </c>
      <c r="N231" s="226" t="s">
        <v>46</v>
      </c>
      <c r="O231" s="84"/>
      <c r="P231" s="227">
        <f>O231*H231</f>
        <v>0</v>
      </c>
      <c r="Q231" s="227">
        <v>0.10095</v>
      </c>
      <c r="R231" s="227">
        <f>Q231*H231</f>
        <v>7.0008824999999995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137</v>
      </c>
      <c r="AT231" s="229" t="s">
        <v>121</v>
      </c>
      <c r="AU231" s="229" t="s">
        <v>131</v>
      </c>
      <c r="AY231" s="17" t="s">
        <v>118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83</v>
      </c>
      <c r="BK231" s="230">
        <f>ROUND(I231*H231,2)</f>
        <v>0</v>
      </c>
      <c r="BL231" s="17" t="s">
        <v>137</v>
      </c>
      <c r="BM231" s="229" t="s">
        <v>403</v>
      </c>
    </row>
    <row r="232" s="14" customFormat="1">
      <c r="A232" s="14"/>
      <c r="B232" s="247"/>
      <c r="C232" s="248"/>
      <c r="D232" s="238" t="s">
        <v>166</v>
      </c>
      <c r="E232" s="249" t="s">
        <v>19</v>
      </c>
      <c r="F232" s="250" t="s">
        <v>404</v>
      </c>
      <c r="G232" s="248"/>
      <c r="H232" s="251">
        <v>46.740000000000002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7" t="s">
        <v>166</v>
      </c>
      <c r="AU232" s="257" t="s">
        <v>131</v>
      </c>
      <c r="AV232" s="14" t="s">
        <v>85</v>
      </c>
      <c r="AW232" s="14" t="s">
        <v>36</v>
      </c>
      <c r="AX232" s="14" t="s">
        <v>75</v>
      </c>
      <c r="AY232" s="257" t="s">
        <v>118</v>
      </c>
    </row>
    <row r="233" s="14" customFormat="1">
      <c r="A233" s="14"/>
      <c r="B233" s="247"/>
      <c r="C233" s="248"/>
      <c r="D233" s="238" t="s">
        <v>166</v>
      </c>
      <c r="E233" s="249" t="s">
        <v>19</v>
      </c>
      <c r="F233" s="250" t="s">
        <v>405</v>
      </c>
      <c r="G233" s="248"/>
      <c r="H233" s="251">
        <v>22.609999999999999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7" t="s">
        <v>166</v>
      </c>
      <c r="AU233" s="257" t="s">
        <v>131</v>
      </c>
      <c r="AV233" s="14" t="s">
        <v>85</v>
      </c>
      <c r="AW233" s="14" t="s">
        <v>36</v>
      </c>
      <c r="AX233" s="14" t="s">
        <v>75</v>
      </c>
      <c r="AY233" s="257" t="s">
        <v>118</v>
      </c>
    </row>
    <row r="234" s="2" customFormat="1" ht="16.5" customHeight="1">
      <c r="A234" s="38"/>
      <c r="B234" s="39"/>
      <c r="C234" s="258" t="s">
        <v>406</v>
      </c>
      <c r="D234" s="258" t="s">
        <v>266</v>
      </c>
      <c r="E234" s="259" t="s">
        <v>407</v>
      </c>
      <c r="F234" s="260" t="s">
        <v>408</v>
      </c>
      <c r="G234" s="261" t="s">
        <v>171</v>
      </c>
      <c r="H234" s="262">
        <v>76.284999999999997</v>
      </c>
      <c r="I234" s="263"/>
      <c r="J234" s="264">
        <f>ROUND(I234*H234,2)</f>
        <v>0</v>
      </c>
      <c r="K234" s="260" t="s">
        <v>193</v>
      </c>
      <c r="L234" s="265"/>
      <c r="M234" s="266" t="s">
        <v>19</v>
      </c>
      <c r="N234" s="267" t="s">
        <v>46</v>
      </c>
      <c r="O234" s="84"/>
      <c r="P234" s="227">
        <f>O234*H234</f>
        <v>0</v>
      </c>
      <c r="Q234" s="227">
        <v>0.028000000000000001</v>
      </c>
      <c r="R234" s="227">
        <f>Q234*H234</f>
        <v>2.13598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265</v>
      </c>
      <c r="AT234" s="229" t="s">
        <v>266</v>
      </c>
      <c r="AU234" s="229" t="s">
        <v>131</v>
      </c>
      <c r="AY234" s="17" t="s">
        <v>118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83</v>
      </c>
      <c r="BK234" s="230">
        <f>ROUND(I234*H234,2)</f>
        <v>0</v>
      </c>
      <c r="BL234" s="17" t="s">
        <v>137</v>
      </c>
      <c r="BM234" s="229" t="s">
        <v>409</v>
      </c>
    </row>
    <row r="235" s="14" customFormat="1">
      <c r="A235" s="14"/>
      <c r="B235" s="247"/>
      <c r="C235" s="248"/>
      <c r="D235" s="238" t="s">
        <v>166</v>
      </c>
      <c r="E235" s="249" t="s">
        <v>19</v>
      </c>
      <c r="F235" s="250" t="s">
        <v>410</v>
      </c>
      <c r="G235" s="248"/>
      <c r="H235" s="251">
        <v>69.349999999999994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7" t="s">
        <v>166</v>
      </c>
      <c r="AU235" s="257" t="s">
        <v>131</v>
      </c>
      <c r="AV235" s="14" t="s">
        <v>85</v>
      </c>
      <c r="AW235" s="14" t="s">
        <v>36</v>
      </c>
      <c r="AX235" s="14" t="s">
        <v>75</v>
      </c>
      <c r="AY235" s="257" t="s">
        <v>118</v>
      </c>
    </row>
    <row r="236" s="14" customFormat="1">
      <c r="A236" s="14"/>
      <c r="B236" s="247"/>
      <c r="C236" s="248"/>
      <c r="D236" s="238" t="s">
        <v>166</v>
      </c>
      <c r="E236" s="248"/>
      <c r="F236" s="250" t="s">
        <v>411</v>
      </c>
      <c r="G236" s="248"/>
      <c r="H236" s="251">
        <v>76.284999999999997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6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7" t="s">
        <v>166</v>
      </c>
      <c r="AU236" s="257" t="s">
        <v>131</v>
      </c>
      <c r="AV236" s="14" t="s">
        <v>85</v>
      </c>
      <c r="AW236" s="14" t="s">
        <v>4</v>
      </c>
      <c r="AX236" s="14" t="s">
        <v>83</v>
      </c>
      <c r="AY236" s="257" t="s">
        <v>118</v>
      </c>
    </row>
    <row r="237" s="12" customFormat="1" ht="20.88" customHeight="1">
      <c r="A237" s="12"/>
      <c r="B237" s="202"/>
      <c r="C237" s="203"/>
      <c r="D237" s="204" t="s">
        <v>74</v>
      </c>
      <c r="E237" s="216" t="s">
        <v>412</v>
      </c>
      <c r="F237" s="216" t="s">
        <v>413</v>
      </c>
      <c r="G237" s="203"/>
      <c r="H237" s="203"/>
      <c r="I237" s="206"/>
      <c r="J237" s="217">
        <f>BK237</f>
        <v>0</v>
      </c>
      <c r="K237" s="203"/>
      <c r="L237" s="208"/>
      <c r="M237" s="209"/>
      <c r="N237" s="210"/>
      <c r="O237" s="210"/>
      <c r="P237" s="211">
        <f>SUM(P238:P243)</f>
        <v>0</v>
      </c>
      <c r="Q237" s="210"/>
      <c r="R237" s="211">
        <f>SUM(R238:R243)</f>
        <v>0.25840000000000002</v>
      </c>
      <c r="S237" s="210"/>
      <c r="T237" s="212">
        <f>SUM(T238:T243)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3" t="s">
        <v>83</v>
      </c>
      <c r="AT237" s="214" t="s">
        <v>74</v>
      </c>
      <c r="AU237" s="214" t="s">
        <v>85</v>
      </c>
      <c r="AY237" s="213" t="s">
        <v>118</v>
      </c>
      <c r="BK237" s="215">
        <f>SUM(BK238:BK243)</f>
        <v>0</v>
      </c>
    </row>
    <row r="238" s="2" customFormat="1" ht="21.75" customHeight="1">
      <c r="A238" s="38"/>
      <c r="B238" s="39"/>
      <c r="C238" s="218" t="s">
        <v>414</v>
      </c>
      <c r="D238" s="218" t="s">
        <v>121</v>
      </c>
      <c r="E238" s="219" t="s">
        <v>415</v>
      </c>
      <c r="F238" s="220" t="s">
        <v>416</v>
      </c>
      <c r="G238" s="221" t="s">
        <v>417</v>
      </c>
      <c r="H238" s="222">
        <v>1</v>
      </c>
      <c r="I238" s="223"/>
      <c r="J238" s="224">
        <f>ROUND(I238*H238,2)</f>
        <v>0</v>
      </c>
      <c r="K238" s="220" t="s">
        <v>193</v>
      </c>
      <c r="L238" s="44"/>
      <c r="M238" s="225" t="s">
        <v>19</v>
      </c>
      <c r="N238" s="226" t="s">
        <v>46</v>
      </c>
      <c r="O238" s="84"/>
      <c r="P238" s="227">
        <f>O238*H238</f>
        <v>0</v>
      </c>
      <c r="Q238" s="227">
        <v>0.00080000000000000004</v>
      </c>
      <c r="R238" s="227">
        <f>Q238*H238</f>
        <v>0.00080000000000000004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137</v>
      </c>
      <c r="AT238" s="229" t="s">
        <v>121</v>
      </c>
      <c r="AU238" s="229" t="s">
        <v>131</v>
      </c>
      <c r="AY238" s="17" t="s">
        <v>118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83</v>
      </c>
      <c r="BK238" s="230">
        <f>ROUND(I238*H238,2)</f>
        <v>0</v>
      </c>
      <c r="BL238" s="17" t="s">
        <v>137</v>
      </c>
      <c r="BM238" s="229" t="s">
        <v>418</v>
      </c>
    </row>
    <row r="239" s="2" customFormat="1" ht="33" customHeight="1">
      <c r="A239" s="38"/>
      <c r="B239" s="39"/>
      <c r="C239" s="258" t="s">
        <v>419</v>
      </c>
      <c r="D239" s="258" t="s">
        <v>266</v>
      </c>
      <c r="E239" s="259" t="s">
        <v>420</v>
      </c>
      <c r="F239" s="260" t="s">
        <v>421</v>
      </c>
      <c r="G239" s="261" t="s">
        <v>417</v>
      </c>
      <c r="H239" s="262">
        <v>1</v>
      </c>
      <c r="I239" s="263"/>
      <c r="J239" s="264">
        <f>ROUND(I239*H239,2)</f>
        <v>0</v>
      </c>
      <c r="K239" s="260" t="s">
        <v>19</v>
      </c>
      <c r="L239" s="265"/>
      <c r="M239" s="266" t="s">
        <v>19</v>
      </c>
      <c r="N239" s="267" t="s">
        <v>46</v>
      </c>
      <c r="O239" s="84"/>
      <c r="P239" s="227">
        <f>O239*H239</f>
        <v>0</v>
      </c>
      <c r="Q239" s="227">
        <v>0.0060000000000000001</v>
      </c>
      <c r="R239" s="227">
        <f>Q239*H239</f>
        <v>0.0060000000000000001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265</v>
      </c>
      <c r="AT239" s="229" t="s">
        <v>266</v>
      </c>
      <c r="AU239" s="229" t="s">
        <v>131</v>
      </c>
      <c r="AY239" s="17" t="s">
        <v>118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83</v>
      </c>
      <c r="BK239" s="230">
        <f>ROUND(I239*H239,2)</f>
        <v>0</v>
      </c>
      <c r="BL239" s="17" t="s">
        <v>137</v>
      </c>
      <c r="BM239" s="229" t="s">
        <v>422</v>
      </c>
    </row>
    <row r="240" s="2" customFormat="1" ht="21.75" customHeight="1">
      <c r="A240" s="38"/>
      <c r="B240" s="39"/>
      <c r="C240" s="218" t="s">
        <v>423</v>
      </c>
      <c r="D240" s="218" t="s">
        <v>121</v>
      </c>
      <c r="E240" s="219" t="s">
        <v>424</v>
      </c>
      <c r="F240" s="220" t="s">
        <v>425</v>
      </c>
      <c r="G240" s="221" t="s">
        <v>417</v>
      </c>
      <c r="H240" s="222">
        <v>4</v>
      </c>
      <c r="I240" s="223"/>
      <c r="J240" s="224">
        <f>ROUND(I240*H240,2)</f>
        <v>0</v>
      </c>
      <c r="K240" s="220" t="s">
        <v>193</v>
      </c>
      <c r="L240" s="44"/>
      <c r="M240" s="225" t="s">
        <v>19</v>
      </c>
      <c r="N240" s="226" t="s">
        <v>46</v>
      </c>
      <c r="O240" s="84"/>
      <c r="P240" s="227">
        <f>O240*H240</f>
        <v>0</v>
      </c>
      <c r="Q240" s="227">
        <v>0.001</v>
      </c>
      <c r="R240" s="227">
        <f>Q240*H240</f>
        <v>0.0040000000000000001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137</v>
      </c>
      <c r="AT240" s="229" t="s">
        <v>121</v>
      </c>
      <c r="AU240" s="229" t="s">
        <v>131</v>
      </c>
      <c r="AY240" s="17" t="s">
        <v>118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83</v>
      </c>
      <c r="BK240" s="230">
        <f>ROUND(I240*H240,2)</f>
        <v>0</v>
      </c>
      <c r="BL240" s="17" t="s">
        <v>137</v>
      </c>
      <c r="BM240" s="229" t="s">
        <v>426</v>
      </c>
    </row>
    <row r="241" s="2" customFormat="1" ht="33" customHeight="1">
      <c r="A241" s="38"/>
      <c r="B241" s="39"/>
      <c r="C241" s="258" t="s">
        <v>427</v>
      </c>
      <c r="D241" s="258" t="s">
        <v>266</v>
      </c>
      <c r="E241" s="259" t="s">
        <v>428</v>
      </c>
      <c r="F241" s="260" t="s">
        <v>429</v>
      </c>
      <c r="G241" s="261" t="s">
        <v>417</v>
      </c>
      <c r="H241" s="262">
        <v>4</v>
      </c>
      <c r="I241" s="263"/>
      <c r="J241" s="264">
        <f>ROUND(I241*H241,2)</f>
        <v>0</v>
      </c>
      <c r="K241" s="260" t="s">
        <v>19</v>
      </c>
      <c r="L241" s="265"/>
      <c r="M241" s="266" t="s">
        <v>19</v>
      </c>
      <c r="N241" s="267" t="s">
        <v>46</v>
      </c>
      <c r="O241" s="84"/>
      <c r="P241" s="227">
        <f>O241*H241</f>
        <v>0</v>
      </c>
      <c r="Q241" s="227">
        <v>0.056599999999999998</v>
      </c>
      <c r="R241" s="227">
        <f>Q241*H241</f>
        <v>0.22639999999999999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265</v>
      </c>
      <c r="AT241" s="229" t="s">
        <v>266</v>
      </c>
      <c r="AU241" s="229" t="s">
        <v>131</v>
      </c>
      <c r="AY241" s="17" t="s">
        <v>118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83</v>
      </c>
      <c r="BK241" s="230">
        <f>ROUND(I241*H241,2)</f>
        <v>0</v>
      </c>
      <c r="BL241" s="17" t="s">
        <v>137</v>
      </c>
      <c r="BM241" s="229" t="s">
        <v>430</v>
      </c>
    </row>
    <row r="242" s="2" customFormat="1" ht="21.75" customHeight="1">
      <c r="A242" s="38"/>
      <c r="B242" s="39"/>
      <c r="C242" s="218" t="s">
        <v>431</v>
      </c>
      <c r="D242" s="218" t="s">
        <v>121</v>
      </c>
      <c r="E242" s="219" t="s">
        <v>432</v>
      </c>
      <c r="F242" s="220" t="s">
        <v>433</v>
      </c>
      <c r="G242" s="221" t="s">
        <v>417</v>
      </c>
      <c r="H242" s="222">
        <v>1</v>
      </c>
      <c r="I242" s="223"/>
      <c r="J242" s="224">
        <f>ROUND(I242*H242,2)</f>
        <v>0</v>
      </c>
      <c r="K242" s="220" t="s">
        <v>193</v>
      </c>
      <c r="L242" s="44"/>
      <c r="M242" s="225" t="s">
        <v>19</v>
      </c>
      <c r="N242" s="226" t="s">
        <v>46</v>
      </c>
      <c r="O242" s="84"/>
      <c r="P242" s="227">
        <f>O242*H242</f>
        <v>0</v>
      </c>
      <c r="Q242" s="227">
        <v>0.0011999999999999999</v>
      </c>
      <c r="R242" s="227">
        <f>Q242*H242</f>
        <v>0.0011999999999999999</v>
      </c>
      <c r="S242" s="227">
        <v>0</v>
      </c>
      <c r="T242" s="228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137</v>
      </c>
      <c r="AT242" s="229" t="s">
        <v>121</v>
      </c>
      <c r="AU242" s="229" t="s">
        <v>131</v>
      </c>
      <c r="AY242" s="17" t="s">
        <v>118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83</v>
      </c>
      <c r="BK242" s="230">
        <f>ROUND(I242*H242,2)</f>
        <v>0</v>
      </c>
      <c r="BL242" s="17" t="s">
        <v>137</v>
      </c>
      <c r="BM242" s="229" t="s">
        <v>434</v>
      </c>
    </row>
    <row r="243" s="2" customFormat="1" ht="21.75" customHeight="1">
      <c r="A243" s="38"/>
      <c r="B243" s="39"/>
      <c r="C243" s="258" t="s">
        <v>435</v>
      </c>
      <c r="D243" s="258" t="s">
        <v>266</v>
      </c>
      <c r="E243" s="259" t="s">
        <v>436</v>
      </c>
      <c r="F243" s="260" t="s">
        <v>437</v>
      </c>
      <c r="G243" s="261" t="s">
        <v>417</v>
      </c>
      <c r="H243" s="262">
        <v>1</v>
      </c>
      <c r="I243" s="263"/>
      <c r="J243" s="264">
        <f>ROUND(I243*H243,2)</f>
        <v>0</v>
      </c>
      <c r="K243" s="260" t="s">
        <v>19</v>
      </c>
      <c r="L243" s="265"/>
      <c r="M243" s="266" t="s">
        <v>19</v>
      </c>
      <c r="N243" s="267" t="s">
        <v>46</v>
      </c>
      <c r="O243" s="84"/>
      <c r="P243" s="227">
        <f>O243*H243</f>
        <v>0</v>
      </c>
      <c r="Q243" s="227">
        <v>0.02</v>
      </c>
      <c r="R243" s="227">
        <f>Q243*H243</f>
        <v>0.02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265</v>
      </c>
      <c r="AT243" s="229" t="s">
        <v>266</v>
      </c>
      <c r="AU243" s="229" t="s">
        <v>131</v>
      </c>
      <c r="AY243" s="17" t="s">
        <v>118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83</v>
      </c>
      <c r="BK243" s="230">
        <f>ROUND(I243*H243,2)</f>
        <v>0</v>
      </c>
      <c r="BL243" s="17" t="s">
        <v>137</v>
      </c>
      <c r="BM243" s="229" t="s">
        <v>438</v>
      </c>
    </row>
    <row r="244" s="12" customFormat="1" ht="22.8" customHeight="1">
      <c r="A244" s="12"/>
      <c r="B244" s="202"/>
      <c r="C244" s="203"/>
      <c r="D244" s="204" t="s">
        <v>74</v>
      </c>
      <c r="E244" s="216" t="s">
        <v>439</v>
      </c>
      <c r="F244" s="216" t="s">
        <v>440</v>
      </c>
      <c r="G244" s="203"/>
      <c r="H244" s="203"/>
      <c r="I244" s="206"/>
      <c r="J244" s="217">
        <f>BK244</f>
        <v>0</v>
      </c>
      <c r="K244" s="203"/>
      <c r="L244" s="208"/>
      <c r="M244" s="209"/>
      <c r="N244" s="210"/>
      <c r="O244" s="210"/>
      <c r="P244" s="211">
        <f>P245</f>
        <v>0</v>
      </c>
      <c r="Q244" s="210"/>
      <c r="R244" s="211">
        <f>R245</f>
        <v>0</v>
      </c>
      <c r="S244" s="210"/>
      <c r="T244" s="212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3" t="s">
        <v>83</v>
      </c>
      <c r="AT244" s="214" t="s">
        <v>74</v>
      </c>
      <c r="AU244" s="214" t="s">
        <v>83</v>
      </c>
      <c r="AY244" s="213" t="s">
        <v>118</v>
      </c>
      <c r="BK244" s="215">
        <f>BK245</f>
        <v>0</v>
      </c>
    </row>
    <row r="245" s="2" customFormat="1" ht="21.75" customHeight="1">
      <c r="A245" s="38"/>
      <c r="B245" s="39"/>
      <c r="C245" s="218" t="s">
        <v>441</v>
      </c>
      <c r="D245" s="218" t="s">
        <v>121</v>
      </c>
      <c r="E245" s="219" t="s">
        <v>442</v>
      </c>
      <c r="F245" s="220" t="s">
        <v>443</v>
      </c>
      <c r="G245" s="221" t="s">
        <v>247</v>
      </c>
      <c r="H245" s="222">
        <v>42.694000000000003</v>
      </c>
      <c r="I245" s="223"/>
      <c r="J245" s="224">
        <f>ROUND(I245*H245,2)</f>
        <v>0</v>
      </c>
      <c r="K245" s="220" t="s">
        <v>193</v>
      </c>
      <c r="L245" s="44"/>
      <c r="M245" s="231" t="s">
        <v>19</v>
      </c>
      <c r="N245" s="232" t="s">
        <v>46</v>
      </c>
      <c r="O245" s="233"/>
      <c r="P245" s="234">
        <f>O245*H245</f>
        <v>0</v>
      </c>
      <c r="Q245" s="234">
        <v>0</v>
      </c>
      <c r="R245" s="234">
        <f>Q245*H245</f>
        <v>0</v>
      </c>
      <c r="S245" s="234">
        <v>0</v>
      </c>
      <c r="T245" s="23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137</v>
      </c>
      <c r="AT245" s="229" t="s">
        <v>121</v>
      </c>
      <c r="AU245" s="229" t="s">
        <v>85</v>
      </c>
      <c r="AY245" s="17" t="s">
        <v>118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83</v>
      </c>
      <c r="BK245" s="230">
        <f>ROUND(I245*H245,2)</f>
        <v>0</v>
      </c>
      <c r="BL245" s="17" t="s">
        <v>137</v>
      </c>
      <c r="BM245" s="229" t="s">
        <v>444</v>
      </c>
    </row>
    <row r="246" s="2" customFormat="1" ht="6.96" customHeight="1">
      <c r="A246" s="38"/>
      <c r="B246" s="59"/>
      <c r="C246" s="60"/>
      <c r="D246" s="60"/>
      <c r="E246" s="60"/>
      <c r="F246" s="60"/>
      <c r="G246" s="60"/>
      <c r="H246" s="60"/>
      <c r="I246" s="166"/>
      <c r="J246" s="60"/>
      <c r="K246" s="60"/>
      <c r="L246" s="44"/>
      <c r="M246" s="38"/>
      <c r="O246" s="38"/>
      <c r="P246" s="38"/>
      <c r="Q246" s="38"/>
      <c r="R246" s="38"/>
      <c r="S246" s="38"/>
      <c r="T246" s="38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</row>
  </sheetData>
  <sheetProtection sheet="1" autoFilter="0" formatColumns="0" formatRows="0" objects="1" scenarios="1" spinCount="100000" saltValue="ta7T8lrxtWIZrZ0moSfTQzMcUuhrdxT72GYNTMPb2e7/QtErxZfFrGwtW4L2+SiIA5c3ZnKWzaPCHTCJEZvqvg==" hashValue="1y+QXH8KG/gnjvBg0Sd4MnNeZ2itdW7K0y54ohuWVMmmr8h8w7q6/a+iAg3u9gqDooWrjVO+vsTUIB1PGKf0nQ==" algorithmName="SHA-512" password="CC35"/>
  <autoFilter ref="C95:K245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5" customFormat="1" ht="45" customHeight="1">
      <c r="B3" s="272"/>
      <c r="C3" s="273" t="s">
        <v>445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446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447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448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449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450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451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452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453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454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455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82</v>
      </c>
      <c r="F18" s="279" t="s">
        <v>456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457</v>
      </c>
      <c r="F19" s="279" t="s">
        <v>458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459</v>
      </c>
      <c r="F20" s="279" t="s">
        <v>460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461</v>
      </c>
      <c r="F21" s="279" t="s">
        <v>462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463</v>
      </c>
      <c r="F22" s="279" t="s">
        <v>464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465</v>
      </c>
      <c r="F23" s="279" t="s">
        <v>466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467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468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469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470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471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472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473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474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475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103</v>
      </c>
      <c r="F36" s="279"/>
      <c r="G36" s="279" t="s">
        <v>476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477</v>
      </c>
      <c r="F37" s="279"/>
      <c r="G37" s="279" t="s">
        <v>478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56</v>
      </c>
      <c r="F38" s="279"/>
      <c r="G38" s="279" t="s">
        <v>479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57</v>
      </c>
      <c r="F39" s="279"/>
      <c r="G39" s="279" t="s">
        <v>480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104</v>
      </c>
      <c r="F40" s="279"/>
      <c r="G40" s="279" t="s">
        <v>481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105</v>
      </c>
      <c r="F41" s="279"/>
      <c r="G41" s="279" t="s">
        <v>482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483</v>
      </c>
      <c r="F42" s="279"/>
      <c r="G42" s="279" t="s">
        <v>484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485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486</v>
      </c>
      <c r="F44" s="279"/>
      <c r="G44" s="279" t="s">
        <v>487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107</v>
      </c>
      <c r="F45" s="279"/>
      <c r="G45" s="279" t="s">
        <v>488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489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490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491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492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493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494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495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496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497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498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499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500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501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502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503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504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505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506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507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508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509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510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511</v>
      </c>
      <c r="D76" s="297"/>
      <c r="E76" s="297"/>
      <c r="F76" s="297" t="s">
        <v>512</v>
      </c>
      <c r="G76" s="298"/>
      <c r="H76" s="297" t="s">
        <v>57</v>
      </c>
      <c r="I76" s="297" t="s">
        <v>60</v>
      </c>
      <c r="J76" s="297" t="s">
        <v>513</v>
      </c>
      <c r="K76" s="296"/>
    </row>
    <row r="77" s="1" customFormat="1" ht="17.25" customHeight="1">
      <c r="B77" s="294"/>
      <c r="C77" s="299" t="s">
        <v>514</v>
      </c>
      <c r="D77" s="299"/>
      <c r="E77" s="299"/>
      <c r="F77" s="300" t="s">
        <v>515</v>
      </c>
      <c r="G77" s="301"/>
      <c r="H77" s="299"/>
      <c r="I77" s="299"/>
      <c r="J77" s="299" t="s">
        <v>516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56</v>
      </c>
      <c r="D79" s="302"/>
      <c r="E79" s="302"/>
      <c r="F79" s="304" t="s">
        <v>517</v>
      </c>
      <c r="G79" s="303"/>
      <c r="H79" s="282" t="s">
        <v>518</v>
      </c>
      <c r="I79" s="282" t="s">
        <v>519</v>
      </c>
      <c r="J79" s="282">
        <v>20</v>
      </c>
      <c r="K79" s="296"/>
    </row>
    <row r="80" s="1" customFormat="1" ht="15" customHeight="1">
      <c r="B80" s="294"/>
      <c r="C80" s="282" t="s">
        <v>520</v>
      </c>
      <c r="D80" s="282"/>
      <c r="E80" s="282"/>
      <c r="F80" s="304" t="s">
        <v>517</v>
      </c>
      <c r="G80" s="303"/>
      <c r="H80" s="282" t="s">
        <v>521</v>
      </c>
      <c r="I80" s="282" t="s">
        <v>519</v>
      </c>
      <c r="J80" s="282">
        <v>120</v>
      </c>
      <c r="K80" s="296"/>
    </row>
    <row r="81" s="1" customFormat="1" ht="15" customHeight="1">
      <c r="B81" s="305"/>
      <c r="C81" s="282" t="s">
        <v>522</v>
      </c>
      <c r="D81" s="282"/>
      <c r="E81" s="282"/>
      <c r="F81" s="304" t="s">
        <v>523</v>
      </c>
      <c r="G81" s="303"/>
      <c r="H81" s="282" t="s">
        <v>524</v>
      </c>
      <c r="I81" s="282" t="s">
        <v>519</v>
      </c>
      <c r="J81" s="282">
        <v>50</v>
      </c>
      <c r="K81" s="296"/>
    </row>
    <row r="82" s="1" customFormat="1" ht="15" customHeight="1">
      <c r="B82" s="305"/>
      <c r="C82" s="282" t="s">
        <v>525</v>
      </c>
      <c r="D82" s="282"/>
      <c r="E82" s="282"/>
      <c r="F82" s="304" t="s">
        <v>517</v>
      </c>
      <c r="G82" s="303"/>
      <c r="H82" s="282" t="s">
        <v>526</v>
      </c>
      <c r="I82" s="282" t="s">
        <v>527</v>
      </c>
      <c r="J82" s="282"/>
      <c r="K82" s="296"/>
    </row>
    <row r="83" s="1" customFormat="1" ht="15" customHeight="1">
      <c r="B83" s="305"/>
      <c r="C83" s="306" t="s">
        <v>528</v>
      </c>
      <c r="D83" s="306"/>
      <c r="E83" s="306"/>
      <c r="F83" s="307" t="s">
        <v>523</v>
      </c>
      <c r="G83" s="306"/>
      <c r="H83" s="306" t="s">
        <v>529</v>
      </c>
      <c r="I83" s="306" t="s">
        <v>519</v>
      </c>
      <c r="J83" s="306">
        <v>15</v>
      </c>
      <c r="K83" s="296"/>
    </row>
    <row r="84" s="1" customFormat="1" ht="15" customHeight="1">
      <c r="B84" s="305"/>
      <c r="C84" s="306" t="s">
        <v>530</v>
      </c>
      <c r="D84" s="306"/>
      <c r="E84" s="306"/>
      <c r="F84" s="307" t="s">
        <v>523</v>
      </c>
      <c r="G84" s="306"/>
      <c r="H84" s="306" t="s">
        <v>531</v>
      </c>
      <c r="I84" s="306" t="s">
        <v>519</v>
      </c>
      <c r="J84" s="306">
        <v>15</v>
      </c>
      <c r="K84" s="296"/>
    </row>
    <row r="85" s="1" customFormat="1" ht="15" customHeight="1">
      <c r="B85" s="305"/>
      <c r="C85" s="306" t="s">
        <v>532</v>
      </c>
      <c r="D85" s="306"/>
      <c r="E85" s="306"/>
      <c r="F85" s="307" t="s">
        <v>523</v>
      </c>
      <c r="G85" s="306"/>
      <c r="H85" s="306" t="s">
        <v>533</v>
      </c>
      <c r="I85" s="306" t="s">
        <v>519</v>
      </c>
      <c r="J85" s="306">
        <v>20</v>
      </c>
      <c r="K85" s="296"/>
    </row>
    <row r="86" s="1" customFormat="1" ht="15" customHeight="1">
      <c r="B86" s="305"/>
      <c r="C86" s="306" t="s">
        <v>534</v>
      </c>
      <c r="D86" s="306"/>
      <c r="E86" s="306"/>
      <c r="F86" s="307" t="s">
        <v>523</v>
      </c>
      <c r="G86" s="306"/>
      <c r="H86" s="306" t="s">
        <v>535</v>
      </c>
      <c r="I86" s="306" t="s">
        <v>519</v>
      </c>
      <c r="J86" s="306">
        <v>20</v>
      </c>
      <c r="K86" s="296"/>
    </row>
    <row r="87" s="1" customFormat="1" ht="15" customHeight="1">
      <c r="B87" s="305"/>
      <c r="C87" s="282" t="s">
        <v>536</v>
      </c>
      <c r="D87" s="282"/>
      <c r="E87" s="282"/>
      <c r="F87" s="304" t="s">
        <v>523</v>
      </c>
      <c r="G87" s="303"/>
      <c r="H87" s="282" t="s">
        <v>537</v>
      </c>
      <c r="I87" s="282" t="s">
        <v>519</v>
      </c>
      <c r="J87" s="282">
        <v>50</v>
      </c>
      <c r="K87" s="296"/>
    </row>
    <row r="88" s="1" customFormat="1" ht="15" customHeight="1">
      <c r="B88" s="305"/>
      <c r="C88" s="282" t="s">
        <v>538</v>
      </c>
      <c r="D88" s="282"/>
      <c r="E88" s="282"/>
      <c r="F88" s="304" t="s">
        <v>523</v>
      </c>
      <c r="G88" s="303"/>
      <c r="H88" s="282" t="s">
        <v>539</v>
      </c>
      <c r="I88" s="282" t="s">
        <v>519</v>
      </c>
      <c r="J88" s="282">
        <v>20</v>
      </c>
      <c r="K88" s="296"/>
    </row>
    <row r="89" s="1" customFormat="1" ht="15" customHeight="1">
      <c r="B89" s="305"/>
      <c r="C89" s="282" t="s">
        <v>540</v>
      </c>
      <c r="D89" s="282"/>
      <c r="E89" s="282"/>
      <c r="F89" s="304" t="s">
        <v>523</v>
      </c>
      <c r="G89" s="303"/>
      <c r="H89" s="282" t="s">
        <v>541</v>
      </c>
      <c r="I89" s="282" t="s">
        <v>519</v>
      </c>
      <c r="J89" s="282">
        <v>20</v>
      </c>
      <c r="K89" s="296"/>
    </row>
    <row r="90" s="1" customFormat="1" ht="15" customHeight="1">
      <c r="B90" s="305"/>
      <c r="C90" s="282" t="s">
        <v>542</v>
      </c>
      <c r="D90" s="282"/>
      <c r="E90" s="282"/>
      <c r="F90" s="304" t="s">
        <v>523</v>
      </c>
      <c r="G90" s="303"/>
      <c r="H90" s="282" t="s">
        <v>543</v>
      </c>
      <c r="I90" s="282" t="s">
        <v>519</v>
      </c>
      <c r="J90" s="282">
        <v>50</v>
      </c>
      <c r="K90" s="296"/>
    </row>
    <row r="91" s="1" customFormat="1" ht="15" customHeight="1">
      <c r="B91" s="305"/>
      <c r="C91" s="282" t="s">
        <v>544</v>
      </c>
      <c r="D91" s="282"/>
      <c r="E91" s="282"/>
      <c r="F91" s="304" t="s">
        <v>523</v>
      </c>
      <c r="G91" s="303"/>
      <c r="H91" s="282" t="s">
        <v>544</v>
      </c>
      <c r="I91" s="282" t="s">
        <v>519</v>
      </c>
      <c r="J91" s="282">
        <v>50</v>
      </c>
      <c r="K91" s="296"/>
    </row>
    <row r="92" s="1" customFormat="1" ht="15" customHeight="1">
      <c r="B92" s="305"/>
      <c r="C92" s="282" t="s">
        <v>545</v>
      </c>
      <c r="D92" s="282"/>
      <c r="E92" s="282"/>
      <c r="F92" s="304" t="s">
        <v>523</v>
      </c>
      <c r="G92" s="303"/>
      <c r="H92" s="282" t="s">
        <v>546</v>
      </c>
      <c r="I92" s="282" t="s">
        <v>519</v>
      </c>
      <c r="J92" s="282">
        <v>255</v>
      </c>
      <c r="K92" s="296"/>
    </row>
    <row r="93" s="1" customFormat="1" ht="15" customHeight="1">
      <c r="B93" s="305"/>
      <c r="C93" s="282" t="s">
        <v>547</v>
      </c>
      <c r="D93" s="282"/>
      <c r="E93" s="282"/>
      <c r="F93" s="304" t="s">
        <v>517</v>
      </c>
      <c r="G93" s="303"/>
      <c r="H93" s="282" t="s">
        <v>548</v>
      </c>
      <c r="I93" s="282" t="s">
        <v>549</v>
      </c>
      <c r="J93" s="282"/>
      <c r="K93" s="296"/>
    </row>
    <row r="94" s="1" customFormat="1" ht="15" customHeight="1">
      <c r="B94" s="305"/>
      <c r="C94" s="282" t="s">
        <v>550</v>
      </c>
      <c r="D94" s="282"/>
      <c r="E94" s="282"/>
      <c r="F94" s="304" t="s">
        <v>517</v>
      </c>
      <c r="G94" s="303"/>
      <c r="H94" s="282" t="s">
        <v>551</v>
      </c>
      <c r="I94" s="282" t="s">
        <v>552</v>
      </c>
      <c r="J94" s="282"/>
      <c r="K94" s="296"/>
    </row>
    <row r="95" s="1" customFormat="1" ht="15" customHeight="1">
      <c r="B95" s="305"/>
      <c r="C95" s="282" t="s">
        <v>553</v>
      </c>
      <c r="D95" s="282"/>
      <c r="E95" s="282"/>
      <c r="F95" s="304" t="s">
        <v>517</v>
      </c>
      <c r="G95" s="303"/>
      <c r="H95" s="282" t="s">
        <v>553</v>
      </c>
      <c r="I95" s="282" t="s">
        <v>552</v>
      </c>
      <c r="J95" s="282"/>
      <c r="K95" s="296"/>
    </row>
    <row r="96" s="1" customFormat="1" ht="15" customHeight="1">
      <c r="B96" s="305"/>
      <c r="C96" s="282" t="s">
        <v>41</v>
      </c>
      <c r="D96" s="282"/>
      <c r="E96" s="282"/>
      <c r="F96" s="304" t="s">
        <v>517</v>
      </c>
      <c r="G96" s="303"/>
      <c r="H96" s="282" t="s">
        <v>554</v>
      </c>
      <c r="I96" s="282" t="s">
        <v>552</v>
      </c>
      <c r="J96" s="282"/>
      <c r="K96" s="296"/>
    </row>
    <row r="97" s="1" customFormat="1" ht="15" customHeight="1">
      <c r="B97" s="305"/>
      <c r="C97" s="282" t="s">
        <v>51</v>
      </c>
      <c r="D97" s="282"/>
      <c r="E97" s="282"/>
      <c r="F97" s="304" t="s">
        <v>517</v>
      </c>
      <c r="G97" s="303"/>
      <c r="H97" s="282" t="s">
        <v>555</v>
      </c>
      <c r="I97" s="282" t="s">
        <v>552</v>
      </c>
      <c r="J97" s="282"/>
      <c r="K97" s="296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556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511</v>
      </c>
      <c r="D103" s="297"/>
      <c r="E103" s="297"/>
      <c r="F103" s="297" t="s">
        <v>512</v>
      </c>
      <c r="G103" s="298"/>
      <c r="H103" s="297" t="s">
        <v>57</v>
      </c>
      <c r="I103" s="297" t="s">
        <v>60</v>
      </c>
      <c r="J103" s="297" t="s">
        <v>513</v>
      </c>
      <c r="K103" s="296"/>
    </row>
    <row r="104" s="1" customFormat="1" ht="17.25" customHeight="1">
      <c r="B104" s="294"/>
      <c r="C104" s="299" t="s">
        <v>514</v>
      </c>
      <c r="D104" s="299"/>
      <c r="E104" s="299"/>
      <c r="F104" s="300" t="s">
        <v>515</v>
      </c>
      <c r="G104" s="301"/>
      <c r="H104" s="299"/>
      <c r="I104" s="299"/>
      <c r="J104" s="299" t="s">
        <v>516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3"/>
      <c r="H105" s="297"/>
      <c r="I105" s="297"/>
      <c r="J105" s="297"/>
      <c r="K105" s="296"/>
    </row>
    <row r="106" s="1" customFormat="1" ht="15" customHeight="1">
      <c r="B106" s="294"/>
      <c r="C106" s="282" t="s">
        <v>56</v>
      </c>
      <c r="D106" s="302"/>
      <c r="E106" s="302"/>
      <c r="F106" s="304" t="s">
        <v>517</v>
      </c>
      <c r="G106" s="313"/>
      <c r="H106" s="282" t="s">
        <v>557</v>
      </c>
      <c r="I106" s="282" t="s">
        <v>519</v>
      </c>
      <c r="J106" s="282">
        <v>20</v>
      </c>
      <c r="K106" s="296"/>
    </row>
    <row r="107" s="1" customFormat="1" ht="15" customHeight="1">
      <c r="B107" s="294"/>
      <c r="C107" s="282" t="s">
        <v>520</v>
      </c>
      <c r="D107" s="282"/>
      <c r="E107" s="282"/>
      <c r="F107" s="304" t="s">
        <v>517</v>
      </c>
      <c r="G107" s="282"/>
      <c r="H107" s="282" t="s">
        <v>557</v>
      </c>
      <c r="I107" s="282" t="s">
        <v>519</v>
      </c>
      <c r="J107" s="282">
        <v>120</v>
      </c>
      <c r="K107" s="296"/>
    </row>
    <row r="108" s="1" customFormat="1" ht="15" customHeight="1">
      <c r="B108" s="305"/>
      <c r="C108" s="282" t="s">
        <v>522</v>
      </c>
      <c r="D108" s="282"/>
      <c r="E108" s="282"/>
      <c r="F108" s="304" t="s">
        <v>523</v>
      </c>
      <c r="G108" s="282"/>
      <c r="H108" s="282" t="s">
        <v>557</v>
      </c>
      <c r="I108" s="282" t="s">
        <v>519</v>
      </c>
      <c r="J108" s="282">
        <v>50</v>
      </c>
      <c r="K108" s="296"/>
    </row>
    <row r="109" s="1" customFormat="1" ht="15" customHeight="1">
      <c r="B109" s="305"/>
      <c r="C109" s="282" t="s">
        <v>525</v>
      </c>
      <c r="D109" s="282"/>
      <c r="E109" s="282"/>
      <c r="F109" s="304" t="s">
        <v>517</v>
      </c>
      <c r="G109" s="282"/>
      <c r="H109" s="282" t="s">
        <v>557</v>
      </c>
      <c r="I109" s="282" t="s">
        <v>527</v>
      </c>
      <c r="J109" s="282"/>
      <c r="K109" s="296"/>
    </row>
    <row r="110" s="1" customFormat="1" ht="15" customHeight="1">
      <c r="B110" s="305"/>
      <c r="C110" s="282" t="s">
        <v>536</v>
      </c>
      <c r="D110" s="282"/>
      <c r="E110" s="282"/>
      <c r="F110" s="304" t="s">
        <v>523</v>
      </c>
      <c r="G110" s="282"/>
      <c r="H110" s="282" t="s">
        <v>557</v>
      </c>
      <c r="I110" s="282" t="s">
        <v>519</v>
      </c>
      <c r="J110" s="282">
        <v>50</v>
      </c>
      <c r="K110" s="296"/>
    </row>
    <row r="111" s="1" customFormat="1" ht="15" customHeight="1">
      <c r="B111" s="305"/>
      <c r="C111" s="282" t="s">
        <v>544</v>
      </c>
      <c r="D111" s="282"/>
      <c r="E111" s="282"/>
      <c r="F111" s="304" t="s">
        <v>523</v>
      </c>
      <c r="G111" s="282"/>
      <c r="H111" s="282" t="s">
        <v>557</v>
      </c>
      <c r="I111" s="282" t="s">
        <v>519</v>
      </c>
      <c r="J111" s="282">
        <v>50</v>
      </c>
      <c r="K111" s="296"/>
    </row>
    <row r="112" s="1" customFormat="1" ht="15" customHeight="1">
      <c r="B112" s="305"/>
      <c r="C112" s="282" t="s">
        <v>542</v>
      </c>
      <c r="D112" s="282"/>
      <c r="E112" s="282"/>
      <c r="F112" s="304" t="s">
        <v>523</v>
      </c>
      <c r="G112" s="282"/>
      <c r="H112" s="282" t="s">
        <v>557</v>
      </c>
      <c r="I112" s="282" t="s">
        <v>519</v>
      </c>
      <c r="J112" s="282">
        <v>50</v>
      </c>
      <c r="K112" s="296"/>
    </row>
    <row r="113" s="1" customFormat="1" ht="15" customHeight="1">
      <c r="B113" s="305"/>
      <c r="C113" s="282" t="s">
        <v>56</v>
      </c>
      <c r="D113" s="282"/>
      <c r="E113" s="282"/>
      <c r="F113" s="304" t="s">
        <v>517</v>
      </c>
      <c r="G113" s="282"/>
      <c r="H113" s="282" t="s">
        <v>558</v>
      </c>
      <c r="I113" s="282" t="s">
        <v>519</v>
      </c>
      <c r="J113" s="282">
        <v>20</v>
      </c>
      <c r="K113" s="296"/>
    </row>
    <row r="114" s="1" customFormat="1" ht="15" customHeight="1">
      <c r="B114" s="305"/>
      <c r="C114" s="282" t="s">
        <v>559</v>
      </c>
      <c r="D114" s="282"/>
      <c r="E114" s="282"/>
      <c r="F114" s="304" t="s">
        <v>517</v>
      </c>
      <c r="G114" s="282"/>
      <c r="H114" s="282" t="s">
        <v>560</v>
      </c>
      <c r="I114" s="282" t="s">
        <v>519</v>
      </c>
      <c r="J114" s="282">
        <v>120</v>
      </c>
      <c r="K114" s="296"/>
    </row>
    <row r="115" s="1" customFormat="1" ht="15" customHeight="1">
      <c r="B115" s="305"/>
      <c r="C115" s="282" t="s">
        <v>41</v>
      </c>
      <c r="D115" s="282"/>
      <c r="E115" s="282"/>
      <c r="F115" s="304" t="s">
        <v>517</v>
      </c>
      <c r="G115" s="282"/>
      <c r="H115" s="282" t="s">
        <v>561</v>
      </c>
      <c r="I115" s="282" t="s">
        <v>552</v>
      </c>
      <c r="J115" s="282"/>
      <c r="K115" s="296"/>
    </row>
    <row r="116" s="1" customFormat="1" ht="15" customHeight="1">
      <c r="B116" s="305"/>
      <c r="C116" s="282" t="s">
        <v>51</v>
      </c>
      <c r="D116" s="282"/>
      <c r="E116" s="282"/>
      <c r="F116" s="304" t="s">
        <v>517</v>
      </c>
      <c r="G116" s="282"/>
      <c r="H116" s="282" t="s">
        <v>562</v>
      </c>
      <c r="I116" s="282" t="s">
        <v>552</v>
      </c>
      <c r="J116" s="282"/>
      <c r="K116" s="296"/>
    </row>
    <row r="117" s="1" customFormat="1" ht="15" customHeight="1">
      <c r="B117" s="305"/>
      <c r="C117" s="282" t="s">
        <v>60</v>
      </c>
      <c r="D117" s="282"/>
      <c r="E117" s="282"/>
      <c r="F117" s="304" t="s">
        <v>517</v>
      </c>
      <c r="G117" s="282"/>
      <c r="H117" s="282" t="s">
        <v>563</v>
      </c>
      <c r="I117" s="282" t="s">
        <v>564</v>
      </c>
      <c r="J117" s="282"/>
      <c r="K117" s="296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279"/>
      <c r="D119" s="279"/>
      <c r="E119" s="279"/>
      <c r="F119" s="316"/>
      <c r="G119" s="279"/>
      <c r="H119" s="279"/>
      <c r="I119" s="279"/>
      <c r="J119" s="279"/>
      <c r="K119" s="315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s="1" customFormat="1" ht="45" customHeight="1">
      <c r="B122" s="320"/>
      <c r="C122" s="273" t="s">
        <v>565</v>
      </c>
      <c r="D122" s="273"/>
      <c r="E122" s="273"/>
      <c r="F122" s="273"/>
      <c r="G122" s="273"/>
      <c r="H122" s="273"/>
      <c r="I122" s="273"/>
      <c r="J122" s="273"/>
      <c r="K122" s="321"/>
    </row>
    <row r="123" s="1" customFormat="1" ht="17.25" customHeight="1">
      <c r="B123" s="322"/>
      <c r="C123" s="297" t="s">
        <v>511</v>
      </c>
      <c r="D123" s="297"/>
      <c r="E123" s="297"/>
      <c r="F123" s="297" t="s">
        <v>512</v>
      </c>
      <c r="G123" s="298"/>
      <c r="H123" s="297" t="s">
        <v>57</v>
      </c>
      <c r="I123" s="297" t="s">
        <v>60</v>
      </c>
      <c r="J123" s="297" t="s">
        <v>513</v>
      </c>
      <c r="K123" s="323"/>
    </row>
    <row r="124" s="1" customFormat="1" ht="17.25" customHeight="1">
      <c r="B124" s="322"/>
      <c r="C124" s="299" t="s">
        <v>514</v>
      </c>
      <c r="D124" s="299"/>
      <c r="E124" s="299"/>
      <c r="F124" s="300" t="s">
        <v>515</v>
      </c>
      <c r="G124" s="301"/>
      <c r="H124" s="299"/>
      <c r="I124" s="299"/>
      <c r="J124" s="299" t="s">
        <v>516</v>
      </c>
      <c r="K124" s="323"/>
    </row>
    <row r="125" s="1" customFormat="1" ht="5.25" customHeight="1">
      <c r="B125" s="324"/>
      <c r="C125" s="302"/>
      <c r="D125" s="302"/>
      <c r="E125" s="302"/>
      <c r="F125" s="302"/>
      <c r="G125" s="282"/>
      <c r="H125" s="302"/>
      <c r="I125" s="302"/>
      <c r="J125" s="302"/>
      <c r="K125" s="325"/>
    </row>
    <row r="126" s="1" customFormat="1" ht="15" customHeight="1">
      <c r="B126" s="324"/>
      <c r="C126" s="282" t="s">
        <v>520</v>
      </c>
      <c r="D126" s="302"/>
      <c r="E126" s="302"/>
      <c r="F126" s="304" t="s">
        <v>517</v>
      </c>
      <c r="G126" s="282"/>
      <c r="H126" s="282" t="s">
        <v>557</v>
      </c>
      <c r="I126" s="282" t="s">
        <v>519</v>
      </c>
      <c r="J126" s="282">
        <v>120</v>
      </c>
      <c r="K126" s="326"/>
    </row>
    <row r="127" s="1" customFormat="1" ht="15" customHeight="1">
      <c r="B127" s="324"/>
      <c r="C127" s="282" t="s">
        <v>566</v>
      </c>
      <c r="D127" s="282"/>
      <c r="E127" s="282"/>
      <c r="F127" s="304" t="s">
        <v>517</v>
      </c>
      <c r="G127" s="282"/>
      <c r="H127" s="282" t="s">
        <v>567</v>
      </c>
      <c r="I127" s="282" t="s">
        <v>519</v>
      </c>
      <c r="J127" s="282" t="s">
        <v>568</v>
      </c>
      <c r="K127" s="326"/>
    </row>
    <row r="128" s="1" customFormat="1" ht="15" customHeight="1">
      <c r="B128" s="324"/>
      <c r="C128" s="282" t="s">
        <v>465</v>
      </c>
      <c r="D128" s="282"/>
      <c r="E128" s="282"/>
      <c r="F128" s="304" t="s">
        <v>517</v>
      </c>
      <c r="G128" s="282"/>
      <c r="H128" s="282" t="s">
        <v>569</v>
      </c>
      <c r="I128" s="282" t="s">
        <v>519</v>
      </c>
      <c r="J128" s="282" t="s">
        <v>568</v>
      </c>
      <c r="K128" s="326"/>
    </row>
    <row r="129" s="1" customFormat="1" ht="15" customHeight="1">
      <c r="B129" s="324"/>
      <c r="C129" s="282" t="s">
        <v>528</v>
      </c>
      <c r="D129" s="282"/>
      <c r="E129" s="282"/>
      <c r="F129" s="304" t="s">
        <v>523</v>
      </c>
      <c r="G129" s="282"/>
      <c r="H129" s="282" t="s">
        <v>529</v>
      </c>
      <c r="I129" s="282" t="s">
        <v>519</v>
      </c>
      <c r="J129" s="282">
        <v>15</v>
      </c>
      <c r="K129" s="326"/>
    </row>
    <row r="130" s="1" customFormat="1" ht="15" customHeight="1">
      <c r="B130" s="324"/>
      <c r="C130" s="306" t="s">
        <v>530</v>
      </c>
      <c r="D130" s="306"/>
      <c r="E130" s="306"/>
      <c r="F130" s="307" t="s">
        <v>523</v>
      </c>
      <c r="G130" s="306"/>
      <c r="H130" s="306" t="s">
        <v>531</v>
      </c>
      <c r="I130" s="306" t="s">
        <v>519</v>
      </c>
      <c r="J130" s="306">
        <v>15</v>
      </c>
      <c r="K130" s="326"/>
    </row>
    <row r="131" s="1" customFormat="1" ht="15" customHeight="1">
      <c r="B131" s="324"/>
      <c r="C131" s="306" t="s">
        <v>532</v>
      </c>
      <c r="D131" s="306"/>
      <c r="E131" s="306"/>
      <c r="F131" s="307" t="s">
        <v>523</v>
      </c>
      <c r="G131" s="306"/>
      <c r="H131" s="306" t="s">
        <v>533</v>
      </c>
      <c r="I131" s="306" t="s">
        <v>519</v>
      </c>
      <c r="J131" s="306">
        <v>20</v>
      </c>
      <c r="K131" s="326"/>
    </row>
    <row r="132" s="1" customFormat="1" ht="15" customHeight="1">
      <c r="B132" s="324"/>
      <c r="C132" s="306" t="s">
        <v>534</v>
      </c>
      <c r="D132" s="306"/>
      <c r="E132" s="306"/>
      <c r="F132" s="307" t="s">
        <v>523</v>
      </c>
      <c r="G132" s="306"/>
      <c r="H132" s="306" t="s">
        <v>535</v>
      </c>
      <c r="I132" s="306" t="s">
        <v>519</v>
      </c>
      <c r="J132" s="306">
        <v>20</v>
      </c>
      <c r="K132" s="326"/>
    </row>
    <row r="133" s="1" customFormat="1" ht="15" customHeight="1">
      <c r="B133" s="324"/>
      <c r="C133" s="282" t="s">
        <v>522</v>
      </c>
      <c r="D133" s="282"/>
      <c r="E133" s="282"/>
      <c r="F133" s="304" t="s">
        <v>523</v>
      </c>
      <c r="G133" s="282"/>
      <c r="H133" s="282" t="s">
        <v>557</v>
      </c>
      <c r="I133" s="282" t="s">
        <v>519</v>
      </c>
      <c r="J133" s="282">
        <v>50</v>
      </c>
      <c r="K133" s="326"/>
    </row>
    <row r="134" s="1" customFormat="1" ht="15" customHeight="1">
      <c r="B134" s="324"/>
      <c r="C134" s="282" t="s">
        <v>536</v>
      </c>
      <c r="D134" s="282"/>
      <c r="E134" s="282"/>
      <c r="F134" s="304" t="s">
        <v>523</v>
      </c>
      <c r="G134" s="282"/>
      <c r="H134" s="282" t="s">
        <v>557</v>
      </c>
      <c r="I134" s="282" t="s">
        <v>519</v>
      </c>
      <c r="J134" s="282">
        <v>50</v>
      </c>
      <c r="K134" s="326"/>
    </row>
    <row r="135" s="1" customFormat="1" ht="15" customHeight="1">
      <c r="B135" s="324"/>
      <c r="C135" s="282" t="s">
        <v>542</v>
      </c>
      <c r="D135" s="282"/>
      <c r="E135" s="282"/>
      <c r="F135" s="304" t="s">
        <v>523</v>
      </c>
      <c r="G135" s="282"/>
      <c r="H135" s="282" t="s">
        <v>557</v>
      </c>
      <c r="I135" s="282" t="s">
        <v>519</v>
      </c>
      <c r="J135" s="282">
        <v>50</v>
      </c>
      <c r="K135" s="326"/>
    </row>
    <row r="136" s="1" customFormat="1" ht="15" customHeight="1">
      <c r="B136" s="324"/>
      <c r="C136" s="282" t="s">
        <v>544</v>
      </c>
      <c r="D136" s="282"/>
      <c r="E136" s="282"/>
      <c r="F136" s="304" t="s">
        <v>523</v>
      </c>
      <c r="G136" s="282"/>
      <c r="H136" s="282" t="s">
        <v>557</v>
      </c>
      <c r="I136" s="282" t="s">
        <v>519</v>
      </c>
      <c r="J136" s="282">
        <v>50</v>
      </c>
      <c r="K136" s="326"/>
    </row>
    <row r="137" s="1" customFormat="1" ht="15" customHeight="1">
      <c r="B137" s="324"/>
      <c r="C137" s="282" t="s">
        <v>545</v>
      </c>
      <c r="D137" s="282"/>
      <c r="E137" s="282"/>
      <c r="F137" s="304" t="s">
        <v>523</v>
      </c>
      <c r="G137" s="282"/>
      <c r="H137" s="282" t="s">
        <v>570</v>
      </c>
      <c r="I137" s="282" t="s">
        <v>519</v>
      </c>
      <c r="J137" s="282">
        <v>255</v>
      </c>
      <c r="K137" s="326"/>
    </row>
    <row r="138" s="1" customFormat="1" ht="15" customHeight="1">
      <c r="B138" s="324"/>
      <c r="C138" s="282" t="s">
        <v>547</v>
      </c>
      <c r="D138" s="282"/>
      <c r="E138" s="282"/>
      <c r="F138" s="304" t="s">
        <v>517</v>
      </c>
      <c r="G138" s="282"/>
      <c r="H138" s="282" t="s">
        <v>571</v>
      </c>
      <c r="I138" s="282" t="s">
        <v>549</v>
      </c>
      <c r="J138" s="282"/>
      <c r="K138" s="326"/>
    </row>
    <row r="139" s="1" customFormat="1" ht="15" customHeight="1">
      <c r="B139" s="324"/>
      <c r="C139" s="282" t="s">
        <v>550</v>
      </c>
      <c r="D139" s="282"/>
      <c r="E139" s="282"/>
      <c r="F139" s="304" t="s">
        <v>517</v>
      </c>
      <c r="G139" s="282"/>
      <c r="H139" s="282" t="s">
        <v>572</v>
      </c>
      <c r="I139" s="282" t="s">
        <v>552</v>
      </c>
      <c r="J139" s="282"/>
      <c r="K139" s="326"/>
    </row>
    <row r="140" s="1" customFormat="1" ht="15" customHeight="1">
      <c r="B140" s="324"/>
      <c r="C140" s="282" t="s">
        <v>553</v>
      </c>
      <c r="D140" s="282"/>
      <c r="E140" s="282"/>
      <c r="F140" s="304" t="s">
        <v>517</v>
      </c>
      <c r="G140" s="282"/>
      <c r="H140" s="282" t="s">
        <v>553</v>
      </c>
      <c r="I140" s="282" t="s">
        <v>552</v>
      </c>
      <c r="J140" s="282"/>
      <c r="K140" s="326"/>
    </row>
    <row r="141" s="1" customFormat="1" ht="15" customHeight="1">
      <c r="B141" s="324"/>
      <c r="C141" s="282" t="s">
        <v>41</v>
      </c>
      <c r="D141" s="282"/>
      <c r="E141" s="282"/>
      <c r="F141" s="304" t="s">
        <v>517</v>
      </c>
      <c r="G141" s="282"/>
      <c r="H141" s="282" t="s">
        <v>573</v>
      </c>
      <c r="I141" s="282" t="s">
        <v>552</v>
      </c>
      <c r="J141" s="282"/>
      <c r="K141" s="326"/>
    </row>
    <row r="142" s="1" customFormat="1" ht="15" customHeight="1">
      <c r="B142" s="324"/>
      <c r="C142" s="282" t="s">
        <v>574</v>
      </c>
      <c r="D142" s="282"/>
      <c r="E142" s="282"/>
      <c r="F142" s="304" t="s">
        <v>517</v>
      </c>
      <c r="G142" s="282"/>
      <c r="H142" s="282" t="s">
        <v>575</v>
      </c>
      <c r="I142" s="282" t="s">
        <v>552</v>
      </c>
      <c r="J142" s="282"/>
      <c r="K142" s="326"/>
    </row>
    <row r="143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="1" customFormat="1" ht="18.75" customHeight="1">
      <c r="B144" s="279"/>
      <c r="C144" s="279"/>
      <c r="D144" s="279"/>
      <c r="E144" s="279"/>
      <c r="F144" s="316"/>
      <c r="G144" s="279"/>
      <c r="H144" s="279"/>
      <c r="I144" s="279"/>
      <c r="J144" s="279"/>
      <c r="K144" s="279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576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511</v>
      </c>
      <c r="D148" s="297"/>
      <c r="E148" s="297"/>
      <c r="F148" s="297" t="s">
        <v>512</v>
      </c>
      <c r="G148" s="298"/>
      <c r="H148" s="297" t="s">
        <v>57</v>
      </c>
      <c r="I148" s="297" t="s">
        <v>60</v>
      </c>
      <c r="J148" s="297" t="s">
        <v>513</v>
      </c>
      <c r="K148" s="296"/>
    </row>
    <row r="149" s="1" customFormat="1" ht="17.25" customHeight="1">
      <c r="B149" s="294"/>
      <c r="C149" s="299" t="s">
        <v>514</v>
      </c>
      <c r="D149" s="299"/>
      <c r="E149" s="299"/>
      <c r="F149" s="300" t="s">
        <v>515</v>
      </c>
      <c r="G149" s="301"/>
      <c r="H149" s="299"/>
      <c r="I149" s="299"/>
      <c r="J149" s="299" t="s">
        <v>516</v>
      </c>
      <c r="K149" s="296"/>
    </row>
    <row r="150" s="1" customFormat="1" ht="5.25" customHeight="1">
      <c r="B150" s="305"/>
      <c r="C150" s="302"/>
      <c r="D150" s="302"/>
      <c r="E150" s="302"/>
      <c r="F150" s="302"/>
      <c r="G150" s="303"/>
      <c r="H150" s="302"/>
      <c r="I150" s="302"/>
      <c r="J150" s="302"/>
      <c r="K150" s="326"/>
    </row>
    <row r="151" s="1" customFormat="1" ht="15" customHeight="1">
      <c r="B151" s="305"/>
      <c r="C151" s="330" t="s">
        <v>520</v>
      </c>
      <c r="D151" s="282"/>
      <c r="E151" s="282"/>
      <c r="F151" s="331" t="s">
        <v>517</v>
      </c>
      <c r="G151" s="282"/>
      <c r="H151" s="330" t="s">
        <v>557</v>
      </c>
      <c r="I151" s="330" t="s">
        <v>519</v>
      </c>
      <c r="J151" s="330">
        <v>120</v>
      </c>
      <c r="K151" s="326"/>
    </row>
    <row r="152" s="1" customFormat="1" ht="15" customHeight="1">
      <c r="B152" s="305"/>
      <c r="C152" s="330" t="s">
        <v>566</v>
      </c>
      <c r="D152" s="282"/>
      <c r="E152" s="282"/>
      <c r="F152" s="331" t="s">
        <v>517</v>
      </c>
      <c r="G152" s="282"/>
      <c r="H152" s="330" t="s">
        <v>577</v>
      </c>
      <c r="I152" s="330" t="s">
        <v>519</v>
      </c>
      <c r="J152" s="330" t="s">
        <v>568</v>
      </c>
      <c r="K152" s="326"/>
    </row>
    <row r="153" s="1" customFormat="1" ht="15" customHeight="1">
      <c r="B153" s="305"/>
      <c r="C153" s="330" t="s">
        <v>465</v>
      </c>
      <c r="D153" s="282"/>
      <c r="E153" s="282"/>
      <c r="F153" s="331" t="s">
        <v>517</v>
      </c>
      <c r="G153" s="282"/>
      <c r="H153" s="330" t="s">
        <v>578</v>
      </c>
      <c r="I153" s="330" t="s">
        <v>519</v>
      </c>
      <c r="J153" s="330" t="s">
        <v>568</v>
      </c>
      <c r="K153" s="326"/>
    </row>
    <row r="154" s="1" customFormat="1" ht="15" customHeight="1">
      <c r="B154" s="305"/>
      <c r="C154" s="330" t="s">
        <v>522</v>
      </c>
      <c r="D154" s="282"/>
      <c r="E154" s="282"/>
      <c r="F154" s="331" t="s">
        <v>523</v>
      </c>
      <c r="G154" s="282"/>
      <c r="H154" s="330" t="s">
        <v>557</v>
      </c>
      <c r="I154" s="330" t="s">
        <v>519</v>
      </c>
      <c r="J154" s="330">
        <v>50</v>
      </c>
      <c r="K154" s="326"/>
    </row>
    <row r="155" s="1" customFormat="1" ht="15" customHeight="1">
      <c r="B155" s="305"/>
      <c r="C155" s="330" t="s">
        <v>525</v>
      </c>
      <c r="D155" s="282"/>
      <c r="E155" s="282"/>
      <c r="F155" s="331" t="s">
        <v>517</v>
      </c>
      <c r="G155" s="282"/>
      <c r="H155" s="330" t="s">
        <v>557</v>
      </c>
      <c r="I155" s="330" t="s">
        <v>527</v>
      </c>
      <c r="J155" s="330"/>
      <c r="K155" s="326"/>
    </row>
    <row r="156" s="1" customFormat="1" ht="15" customHeight="1">
      <c r="B156" s="305"/>
      <c r="C156" s="330" t="s">
        <v>536</v>
      </c>
      <c r="D156" s="282"/>
      <c r="E156" s="282"/>
      <c r="F156" s="331" t="s">
        <v>523</v>
      </c>
      <c r="G156" s="282"/>
      <c r="H156" s="330" t="s">
        <v>557</v>
      </c>
      <c r="I156" s="330" t="s">
        <v>519</v>
      </c>
      <c r="J156" s="330">
        <v>50</v>
      </c>
      <c r="K156" s="326"/>
    </row>
    <row r="157" s="1" customFormat="1" ht="15" customHeight="1">
      <c r="B157" s="305"/>
      <c r="C157" s="330" t="s">
        <v>544</v>
      </c>
      <c r="D157" s="282"/>
      <c r="E157" s="282"/>
      <c r="F157" s="331" t="s">
        <v>523</v>
      </c>
      <c r="G157" s="282"/>
      <c r="H157" s="330" t="s">
        <v>557</v>
      </c>
      <c r="I157" s="330" t="s">
        <v>519</v>
      </c>
      <c r="J157" s="330">
        <v>50</v>
      </c>
      <c r="K157" s="326"/>
    </row>
    <row r="158" s="1" customFormat="1" ht="15" customHeight="1">
      <c r="B158" s="305"/>
      <c r="C158" s="330" t="s">
        <v>542</v>
      </c>
      <c r="D158" s="282"/>
      <c r="E158" s="282"/>
      <c r="F158" s="331" t="s">
        <v>523</v>
      </c>
      <c r="G158" s="282"/>
      <c r="H158" s="330" t="s">
        <v>557</v>
      </c>
      <c r="I158" s="330" t="s">
        <v>519</v>
      </c>
      <c r="J158" s="330">
        <v>50</v>
      </c>
      <c r="K158" s="326"/>
    </row>
    <row r="159" s="1" customFormat="1" ht="15" customHeight="1">
      <c r="B159" s="305"/>
      <c r="C159" s="330" t="s">
        <v>96</v>
      </c>
      <c r="D159" s="282"/>
      <c r="E159" s="282"/>
      <c r="F159" s="331" t="s">
        <v>517</v>
      </c>
      <c r="G159" s="282"/>
      <c r="H159" s="330" t="s">
        <v>579</v>
      </c>
      <c r="I159" s="330" t="s">
        <v>519</v>
      </c>
      <c r="J159" s="330" t="s">
        <v>580</v>
      </c>
      <c r="K159" s="326"/>
    </row>
    <row r="160" s="1" customFormat="1" ht="15" customHeight="1">
      <c r="B160" s="305"/>
      <c r="C160" s="330" t="s">
        <v>581</v>
      </c>
      <c r="D160" s="282"/>
      <c r="E160" s="282"/>
      <c r="F160" s="331" t="s">
        <v>517</v>
      </c>
      <c r="G160" s="282"/>
      <c r="H160" s="330" t="s">
        <v>582</v>
      </c>
      <c r="I160" s="330" t="s">
        <v>552</v>
      </c>
      <c r="J160" s="330"/>
      <c r="K160" s="326"/>
    </row>
    <row r="161" s="1" customFormat="1" ht="15" customHeight="1">
      <c r="B161" s="332"/>
      <c r="C161" s="314"/>
      <c r="D161" s="314"/>
      <c r="E161" s="314"/>
      <c r="F161" s="314"/>
      <c r="G161" s="314"/>
      <c r="H161" s="314"/>
      <c r="I161" s="314"/>
      <c r="J161" s="314"/>
      <c r="K161" s="333"/>
    </row>
    <row r="162" s="1" customFormat="1" ht="18.75" customHeight="1">
      <c r="B162" s="279"/>
      <c r="C162" s="282"/>
      <c r="D162" s="282"/>
      <c r="E162" s="282"/>
      <c r="F162" s="304"/>
      <c r="G162" s="282"/>
      <c r="H162" s="282"/>
      <c r="I162" s="282"/>
      <c r="J162" s="282"/>
      <c r="K162" s="279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583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511</v>
      </c>
      <c r="D166" s="297"/>
      <c r="E166" s="297"/>
      <c r="F166" s="297" t="s">
        <v>512</v>
      </c>
      <c r="G166" s="334"/>
      <c r="H166" s="335" t="s">
        <v>57</v>
      </c>
      <c r="I166" s="335" t="s">
        <v>60</v>
      </c>
      <c r="J166" s="297" t="s">
        <v>513</v>
      </c>
      <c r="K166" s="274"/>
    </row>
    <row r="167" s="1" customFormat="1" ht="17.25" customHeight="1">
      <c r="B167" s="275"/>
      <c r="C167" s="299" t="s">
        <v>514</v>
      </c>
      <c r="D167" s="299"/>
      <c r="E167" s="299"/>
      <c r="F167" s="300" t="s">
        <v>515</v>
      </c>
      <c r="G167" s="336"/>
      <c r="H167" s="337"/>
      <c r="I167" s="337"/>
      <c r="J167" s="299" t="s">
        <v>516</v>
      </c>
      <c r="K167" s="277"/>
    </row>
    <row r="168" s="1" customFormat="1" ht="5.25" customHeight="1">
      <c r="B168" s="305"/>
      <c r="C168" s="302"/>
      <c r="D168" s="302"/>
      <c r="E168" s="302"/>
      <c r="F168" s="302"/>
      <c r="G168" s="303"/>
      <c r="H168" s="302"/>
      <c r="I168" s="302"/>
      <c r="J168" s="302"/>
      <c r="K168" s="326"/>
    </row>
    <row r="169" s="1" customFormat="1" ht="15" customHeight="1">
      <c r="B169" s="305"/>
      <c r="C169" s="282" t="s">
        <v>520</v>
      </c>
      <c r="D169" s="282"/>
      <c r="E169" s="282"/>
      <c r="F169" s="304" t="s">
        <v>517</v>
      </c>
      <c r="G169" s="282"/>
      <c r="H169" s="282" t="s">
        <v>557</v>
      </c>
      <c r="I169" s="282" t="s">
        <v>519</v>
      </c>
      <c r="J169" s="282">
        <v>120</v>
      </c>
      <c r="K169" s="326"/>
    </row>
    <row r="170" s="1" customFormat="1" ht="15" customHeight="1">
      <c r="B170" s="305"/>
      <c r="C170" s="282" t="s">
        <v>566</v>
      </c>
      <c r="D170" s="282"/>
      <c r="E170" s="282"/>
      <c r="F170" s="304" t="s">
        <v>517</v>
      </c>
      <c r="G170" s="282"/>
      <c r="H170" s="282" t="s">
        <v>567</v>
      </c>
      <c r="I170" s="282" t="s">
        <v>519</v>
      </c>
      <c r="J170" s="282" t="s">
        <v>568</v>
      </c>
      <c r="K170" s="326"/>
    </row>
    <row r="171" s="1" customFormat="1" ht="15" customHeight="1">
      <c r="B171" s="305"/>
      <c r="C171" s="282" t="s">
        <v>465</v>
      </c>
      <c r="D171" s="282"/>
      <c r="E171" s="282"/>
      <c r="F171" s="304" t="s">
        <v>517</v>
      </c>
      <c r="G171" s="282"/>
      <c r="H171" s="282" t="s">
        <v>584</v>
      </c>
      <c r="I171" s="282" t="s">
        <v>519</v>
      </c>
      <c r="J171" s="282" t="s">
        <v>568</v>
      </c>
      <c r="K171" s="326"/>
    </row>
    <row r="172" s="1" customFormat="1" ht="15" customHeight="1">
      <c r="B172" s="305"/>
      <c r="C172" s="282" t="s">
        <v>522</v>
      </c>
      <c r="D172" s="282"/>
      <c r="E172" s="282"/>
      <c r="F172" s="304" t="s">
        <v>523</v>
      </c>
      <c r="G172" s="282"/>
      <c r="H172" s="282" t="s">
        <v>584</v>
      </c>
      <c r="I172" s="282" t="s">
        <v>519</v>
      </c>
      <c r="J172" s="282">
        <v>50</v>
      </c>
      <c r="K172" s="326"/>
    </row>
    <row r="173" s="1" customFormat="1" ht="15" customHeight="1">
      <c r="B173" s="305"/>
      <c r="C173" s="282" t="s">
        <v>525</v>
      </c>
      <c r="D173" s="282"/>
      <c r="E173" s="282"/>
      <c r="F173" s="304" t="s">
        <v>517</v>
      </c>
      <c r="G173" s="282"/>
      <c r="H173" s="282" t="s">
        <v>584</v>
      </c>
      <c r="I173" s="282" t="s">
        <v>527</v>
      </c>
      <c r="J173" s="282"/>
      <c r="K173" s="326"/>
    </row>
    <row r="174" s="1" customFormat="1" ht="15" customHeight="1">
      <c r="B174" s="305"/>
      <c r="C174" s="282" t="s">
        <v>536</v>
      </c>
      <c r="D174" s="282"/>
      <c r="E174" s="282"/>
      <c r="F174" s="304" t="s">
        <v>523</v>
      </c>
      <c r="G174" s="282"/>
      <c r="H174" s="282" t="s">
        <v>584</v>
      </c>
      <c r="I174" s="282" t="s">
        <v>519</v>
      </c>
      <c r="J174" s="282">
        <v>50</v>
      </c>
      <c r="K174" s="326"/>
    </row>
    <row r="175" s="1" customFormat="1" ht="15" customHeight="1">
      <c r="B175" s="305"/>
      <c r="C175" s="282" t="s">
        <v>544</v>
      </c>
      <c r="D175" s="282"/>
      <c r="E175" s="282"/>
      <c r="F175" s="304" t="s">
        <v>523</v>
      </c>
      <c r="G175" s="282"/>
      <c r="H175" s="282" t="s">
        <v>584</v>
      </c>
      <c r="I175" s="282" t="s">
        <v>519</v>
      </c>
      <c r="J175" s="282">
        <v>50</v>
      </c>
      <c r="K175" s="326"/>
    </row>
    <row r="176" s="1" customFormat="1" ht="15" customHeight="1">
      <c r="B176" s="305"/>
      <c r="C176" s="282" t="s">
        <v>542</v>
      </c>
      <c r="D176" s="282"/>
      <c r="E176" s="282"/>
      <c r="F176" s="304" t="s">
        <v>523</v>
      </c>
      <c r="G176" s="282"/>
      <c r="H176" s="282" t="s">
        <v>584</v>
      </c>
      <c r="I176" s="282" t="s">
        <v>519</v>
      </c>
      <c r="J176" s="282">
        <v>50</v>
      </c>
      <c r="K176" s="326"/>
    </row>
    <row r="177" s="1" customFormat="1" ht="15" customHeight="1">
      <c r="B177" s="305"/>
      <c r="C177" s="282" t="s">
        <v>103</v>
      </c>
      <c r="D177" s="282"/>
      <c r="E177" s="282"/>
      <c r="F177" s="304" t="s">
        <v>517</v>
      </c>
      <c r="G177" s="282"/>
      <c r="H177" s="282" t="s">
        <v>585</v>
      </c>
      <c r="I177" s="282" t="s">
        <v>586</v>
      </c>
      <c r="J177" s="282"/>
      <c r="K177" s="326"/>
    </row>
    <row r="178" s="1" customFormat="1" ht="15" customHeight="1">
      <c r="B178" s="305"/>
      <c r="C178" s="282" t="s">
        <v>60</v>
      </c>
      <c r="D178" s="282"/>
      <c r="E178" s="282"/>
      <c r="F178" s="304" t="s">
        <v>517</v>
      </c>
      <c r="G178" s="282"/>
      <c r="H178" s="282" t="s">
        <v>587</v>
      </c>
      <c r="I178" s="282" t="s">
        <v>588</v>
      </c>
      <c r="J178" s="282">
        <v>1</v>
      </c>
      <c r="K178" s="326"/>
    </row>
    <row r="179" s="1" customFormat="1" ht="15" customHeight="1">
      <c r="B179" s="305"/>
      <c r="C179" s="282" t="s">
        <v>56</v>
      </c>
      <c r="D179" s="282"/>
      <c r="E179" s="282"/>
      <c r="F179" s="304" t="s">
        <v>517</v>
      </c>
      <c r="G179" s="282"/>
      <c r="H179" s="282" t="s">
        <v>589</v>
      </c>
      <c r="I179" s="282" t="s">
        <v>519</v>
      </c>
      <c r="J179" s="282">
        <v>20</v>
      </c>
      <c r="K179" s="326"/>
    </row>
    <row r="180" s="1" customFormat="1" ht="15" customHeight="1">
      <c r="B180" s="305"/>
      <c r="C180" s="282" t="s">
        <v>57</v>
      </c>
      <c r="D180" s="282"/>
      <c r="E180" s="282"/>
      <c r="F180" s="304" t="s">
        <v>517</v>
      </c>
      <c r="G180" s="282"/>
      <c r="H180" s="282" t="s">
        <v>590</v>
      </c>
      <c r="I180" s="282" t="s">
        <v>519</v>
      </c>
      <c r="J180" s="282">
        <v>255</v>
      </c>
      <c r="K180" s="326"/>
    </row>
    <row r="181" s="1" customFormat="1" ht="15" customHeight="1">
      <c r="B181" s="305"/>
      <c r="C181" s="282" t="s">
        <v>104</v>
      </c>
      <c r="D181" s="282"/>
      <c r="E181" s="282"/>
      <c r="F181" s="304" t="s">
        <v>517</v>
      </c>
      <c r="G181" s="282"/>
      <c r="H181" s="282" t="s">
        <v>481</v>
      </c>
      <c r="I181" s="282" t="s">
        <v>519</v>
      </c>
      <c r="J181" s="282">
        <v>10</v>
      </c>
      <c r="K181" s="326"/>
    </row>
    <row r="182" s="1" customFormat="1" ht="15" customHeight="1">
      <c r="B182" s="305"/>
      <c r="C182" s="282" t="s">
        <v>105</v>
      </c>
      <c r="D182" s="282"/>
      <c r="E182" s="282"/>
      <c r="F182" s="304" t="s">
        <v>517</v>
      </c>
      <c r="G182" s="282"/>
      <c r="H182" s="282" t="s">
        <v>591</v>
      </c>
      <c r="I182" s="282" t="s">
        <v>552</v>
      </c>
      <c r="J182" s="282"/>
      <c r="K182" s="326"/>
    </row>
    <row r="183" s="1" customFormat="1" ht="15" customHeight="1">
      <c r="B183" s="305"/>
      <c r="C183" s="282" t="s">
        <v>592</v>
      </c>
      <c r="D183" s="282"/>
      <c r="E183" s="282"/>
      <c r="F183" s="304" t="s">
        <v>517</v>
      </c>
      <c r="G183" s="282"/>
      <c r="H183" s="282" t="s">
        <v>593</v>
      </c>
      <c r="I183" s="282" t="s">
        <v>552</v>
      </c>
      <c r="J183" s="282"/>
      <c r="K183" s="326"/>
    </row>
    <row r="184" s="1" customFormat="1" ht="15" customHeight="1">
      <c r="B184" s="305"/>
      <c r="C184" s="282" t="s">
        <v>581</v>
      </c>
      <c r="D184" s="282"/>
      <c r="E184" s="282"/>
      <c r="F184" s="304" t="s">
        <v>517</v>
      </c>
      <c r="G184" s="282"/>
      <c r="H184" s="282" t="s">
        <v>594</v>
      </c>
      <c r="I184" s="282" t="s">
        <v>552</v>
      </c>
      <c r="J184" s="282"/>
      <c r="K184" s="326"/>
    </row>
    <row r="185" s="1" customFormat="1" ht="15" customHeight="1">
      <c r="B185" s="305"/>
      <c r="C185" s="282" t="s">
        <v>107</v>
      </c>
      <c r="D185" s="282"/>
      <c r="E185" s="282"/>
      <c r="F185" s="304" t="s">
        <v>523</v>
      </c>
      <c r="G185" s="282"/>
      <c r="H185" s="282" t="s">
        <v>595</v>
      </c>
      <c r="I185" s="282" t="s">
        <v>519</v>
      </c>
      <c r="J185" s="282">
        <v>50</v>
      </c>
      <c r="K185" s="326"/>
    </row>
    <row r="186" s="1" customFormat="1" ht="15" customHeight="1">
      <c r="B186" s="305"/>
      <c r="C186" s="282" t="s">
        <v>596</v>
      </c>
      <c r="D186" s="282"/>
      <c r="E186" s="282"/>
      <c r="F186" s="304" t="s">
        <v>523</v>
      </c>
      <c r="G186" s="282"/>
      <c r="H186" s="282" t="s">
        <v>597</v>
      </c>
      <c r="I186" s="282" t="s">
        <v>598</v>
      </c>
      <c r="J186" s="282"/>
      <c r="K186" s="326"/>
    </row>
    <row r="187" s="1" customFormat="1" ht="15" customHeight="1">
      <c r="B187" s="305"/>
      <c r="C187" s="282" t="s">
        <v>599</v>
      </c>
      <c r="D187" s="282"/>
      <c r="E187" s="282"/>
      <c r="F187" s="304" t="s">
        <v>523</v>
      </c>
      <c r="G187" s="282"/>
      <c r="H187" s="282" t="s">
        <v>600</v>
      </c>
      <c r="I187" s="282" t="s">
        <v>598</v>
      </c>
      <c r="J187" s="282"/>
      <c r="K187" s="326"/>
    </row>
    <row r="188" s="1" customFormat="1" ht="15" customHeight="1">
      <c r="B188" s="305"/>
      <c r="C188" s="282" t="s">
        <v>601</v>
      </c>
      <c r="D188" s="282"/>
      <c r="E188" s="282"/>
      <c r="F188" s="304" t="s">
        <v>523</v>
      </c>
      <c r="G188" s="282"/>
      <c r="H188" s="282" t="s">
        <v>602</v>
      </c>
      <c r="I188" s="282" t="s">
        <v>598</v>
      </c>
      <c r="J188" s="282"/>
      <c r="K188" s="326"/>
    </row>
    <row r="189" s="1" customFormat="1" ht="15" customHeight="1">
      <c r="B189" s="305"/>
      <c r="C189" s="338" t="s">
        <v>603</v>
      </c>
      <c r="D189" s="282"/>
      <c r="E189" s="282"/>
      <c r="F189" s="304" t="s">
        <v>523</v>
      </c>
      <c r="G189" s="282"/>
      <c r="H189" s="282" t="s">
        <v>604</v>
      </c>
      <c r="I189" s="282" t="s">
        <v>605</v>
      </c>
      <c r="J189" s="339" t="s">
        <v>606</v>
      </c>
      <c r="K189" s="326"/>
    </row>
    <row r="190" s="1" customFormat="1" ht="15" customHeight="1">
      <c r="B190" s="305"/>
      <c r="C190" s="289" t="s">
        <v>45</v>
      </c>
      <c r="D190" s="282"/>
      <c r="E190" s="282"/>
      <c r="F190" s="304" t="s">
        <v>517</v>
      </c>
      <c r="G190" s="282"/>
      <c r="H190" s="279" t="s">
        <v>607</v>
      </c>
      <c r="I190" s="282" t="s">
        <v>608</v>
      </c>
      <c r="J190" s="282"/>
      <c r="K190" s="326"/>
    </row>
    <row r="191" s="1" customFormat="1" ht="15" customHeight="1">
      <c r="B191" s="305"/>
      <c r="C191" s="289" t="s">
        <v>609</v>
      </c>
      <c r="D191" s="282"/>
      <c r="E191" s="282"/>
      <c r="F191" s="304" t="s">
        <v>517</v>
      </c>
      <c r="G191" s="282"/>
      <c r="H191" s="282" t="s">
        <v>610</v>
      </c>
      <c r="I191" s="282" t="s">
        <v>552</v>
      </c>
      <c r="J191" s="282"/>
      <c r="K191" s="326"/>
    </row>
    <row r="192" s="1" customFormat="1" ht="15" customHeight="1">
      <c r="B192" s="305"/>
      <c r="C192" s="289" t="s">
        <v>611</v>
      </c>
      <c r="D192" s="282"/>
      <c r="E192" s="282"/>
      <c r="F192" s="304" t="s">
        <v>517</v>
      </c>
      <c r="G192" s="282"/>
      <c r="H192" s="282" t="s">
        <v>612</v>
      </c>
      <c r="I192" s="282" t="s">
        <v>552</v>
      </c>
      <c r="J192" s="282"/>
      <c r="K192" s="326"/>
    </row>
    <row r="193" s="1" customFormat="1" ht="15" customHeight="1">
      <c r="B193" s="305"/>
      <c r="C193" s="289" t="s">
        <v>613</v>
      </c>
      <c r="D193" s="282"/>
      <c r="E193" s="282"/>
      <c r="F193" s="304" t="s">
        <v>523</v>
      </c>
      <c r="G193" s="282"/>
      <c r="H193" s="282" t="s">
        <v>614</v>
      </c>
      <c r="I193" s="282" t="s">
        <v>552</v>
      </c>
      <c r="J193" s="282"/>
      <c r="K193" s="326"/>
    </row>
    <row r="194" s="1" customFormat="1" ht="15" customHeight="1">
      <c r="B194" s="332"/>
      <c r="C194" s="340"/>
      <c r="D194" s="314"/>
      <c r="E194" s="314"/>
      <c r="F194" s="314"/>
      <c r="G194" s="314"/>
      <c r="H194" s="314"/>
      <c r="I194" s="314"/>
      <c r="J194" s="314"/>
      <c r="K194" s="333"/>
    </row>
    <row r="195" s="1" customFormat="1" ht="18.75" customHeight="1">
      <c r="B195" s="279"/>
      <c r="C195" s="282"/>
      <c r="D195" s="282"/>
      <c r="E195" s="282"/>
      <c r="F195" s="304"/>
      <c r="G195" s="282"/>
      <c r="H195" s="282"/>
      <c r="I195" s="282"/>
      <c r="J195" s="282"/>
      <c r="K195" s="279"/>
    </row>
    <row r="196" s="1" customFormat="1" ht="18.75" customHeight="1">
      <c r="B196" s="279"/>
      <c r="C196" s="282"/>
      <c r="D196" s="282"/>
      <c r="E196" s="282"/>
      <c r="F196" s="304"/>
      <c r="G196" s="282"/>
      <c r="H196" s="282"/>
      <c r="I196" s="282"/>
      <c r="J196" s="282"/>
      <c r="K196" s="279"/>
    </row>
    <row r="197" s="1" customFormat="1" ht="18.75" customHeight="1">
      <c r="B197" s="290"/>
      <c r="C197" s="290"/>
      <c r="D197" s="290"/>
      <c r="E197" s="290"/>
      <c r="F197" s="290"/>
      <c r="G197" s="290"/>
      <c r="H197" s="290"/>
      <c r="I197" s="290"/>
      <c r="J197" s="290"/>
      <c r="K197" s="290"/>
    </row>
    <row r="198" s="1" customFormat="1" ht="13.5">
      <c r="B198" s="269"/>
      <c r="C198" s="270"/>
      <c r="D198" s="270"/>
      <c r="E198" s="270"/>
      <c r="F198" s="270"/>
      <c r="G198" s="270"/>
      <c r="H198" s="270"/>
      <c r="I198" s="270"/>
      <c r="J198" s="270"/>
      <c r="K198" s="271"/>
    </row>
    <row r="199" s="1" customFormat="1" ht="21">
      <c r="B199" s="272"/>
      <c r="C199" s="273" t="s">
        <v>615</v>
      </c>
      <c r="D199" s="273"/>
      <c r="E199" s="273"/>
      <c r="F199" s="273"/>
      <c r="G199" s="273"/>
      <c r="H199" s="273"/>
      <c r="I199" s="273"/>
      <c r="J199" s="273"/>
      <c r="K199" s="274"/>
    </row>
    <row r="200" s="1" customFormat="1" ht="25.5" customHeight="1">
      <c r="B200" s="272"/>
      <c r="C200" s="341" t="s">
        <v>616</v>
      </c>
      <c r="D200" s="341"/>
      <c r="E200" s="341"/>
      <c r="F200" s="341" t="s">
        <v>617</v>
      </c>
      <c r="G200" s="342"/>
      <c r="H200" s="341" t="s">
        <v>618</v>
      </c>
      <c r="I200" s="341"/>
      <c r="J200" s="341"/>
      <c r="K200" s="274"/>
    </row>
    <row r="201" s="1" customFormat="1" ht="5.25" customHeight="1">
      <c r="B201" s="305"/>
      <c r="C201" s="302"/>
      <c r="D201" s="302"/>
      <c r="E201" s="302"/>
      <c r="F201" s="302"/>
      <c r="G201" s="282"/>
      <c r="H201" s="302"/>
      <c r="I201" s="302"/>
      <c r="J201" s="302"/>
      <c r="K201" s="326"/>
    </row>
    <row r="202" s="1" customFormat="1" ht="15" customHeight="1">
      <c r="B202" s="305"/>
      <c r="C202" s="282" t="s">
        <v>608</v>
      </c>
      <c r="D202" s="282"/>
      <c r="E202" s="282"/>
      <c r="F202" s="304" t="s">
        <v>46</v>
      </c>
      <c r="G202" s="282"/>
      <c r="H202" s="282" t="s">
        <v>619</v>
      </c>
      <c r="I202" s="282"/>
      <c r="J202" s="282"/>
      <c r="K202" s="326"/>
    </row>
    <row r="203" s="1" customFormat="1" ht="15" customHeight="1">
      <c r="B203" s="305"/>
      <c r="C203" s="311"/>
      <c r="D203" s="282"/>
      <c r="E203" s="282"/>
      <c r="F203" s="304" t="s">
        <v>47</v>
      </c>
      <c r="G203" s="282"/>
      <c r="H203" s="282" t="s">
        <v>620</v>
      </c>
      <c r="I203" s="282"/>
      <c r="J203" s="282"/>
      <c r="K203" s="326"/>
    </row>
    <row r="204" s="1" customFormat="1" ht="15" customHeight="1">
      <c r="B204" s="305"/>
      <c r="C204" s="311"/>
      <c r="D204" s="282"/>
      <c r="E204" s="282"/>
      <c r="F204" s="304" t="s">
        <v>50</v>
      </c>
      <c r="G204" s="282"/>
      <c r="H204" s="282" t="s">
        <v>621</v>
      </c>
      <c r="I204" s="282"/>
      <c r="J204" s="282"/>
      <c r="K204" s="326"/>
    </row>
    <row r="205" s="1" customFormat="1" ht="15" customHeight="1">
      <c r="B205" s="305"/>
      <c r="C205" s="282"/>
      <c r="D205" s="282"/>
      <c r="E205" s="282"/>
      <c r="F205" s="304" t="s">
        <v>48</v>
      </c>
      <c r="G205" s="282"/>
      <c r="H205" s="282" t="s">
        <v>622</v>
      </c>
      <c r="I205" s="282"/>
      <c r="J205" s="282"/>
      <c r="K205" s="326"/>
    </row>
    <row r="206" s="1" customFormat="1" ht="15" customHeight="1">
      <c r="B206" s="305"/>
      <c r="C206" s="282"/>
      <c r="D206" s="282"/>
      <c r="E206" s="282"/>
      <c r="F206" s="304" t="s">
        <v>49</v>
      </c>
      <c r="G206" s="282"/>
      <c r="H206" s="282" t="s">
        <v>623</v>
      </c>
      <c r="I206" s="282"/>
      <c r="J206" s="282"/>
      <c r="K206" s="326"/>
    </row>
    <row r="207" s="1" customFormat="1" ht="15" customHeight="1">
      <c r="B207" s="305"/>
      <c r="C207" s="282"/>
      <c r="D207" s="282"/>
      <c r="E207" s="282"/>
      <c r="F207" s="304"/>
      <c r="G207" s="282"/>
      <c r="H207" s="282"/>
      <c r="I207" s="282"/>
      <c r="J207" s="282"/>
      <c r="K207" s="326"/>
    </row>
    <row r="208" s="1" customFormat="1" ht="15" customHeight="1">
      <c r="B208" s="305"/>
      <c r="C208" s="282" t="s">
        <v>564</v>
      </c>
      <c r="D208" s="282"/>
      <c r="E208" s="282"/>
      <c r="F208" s="304" t="s">
        <v>82</v>
      </c>
      <c r="G208" s="282"/>
      <c r="H208" s="282" t="s">
        <v>624</v>
      </c>
      <c r="I208" s="282"/>
      <c r="J208" s="282"/>
      <c r="K208" s="326"/>
    </row>
    <row r="209" s="1" customFormat="1" ht="15" customHeight="1">
      <c r="B209" s="305"/>
      <c r="C209" s="311"/>
      <c r="D209" s="282"/>
      <c r="E209" s="282"/>
      <c r="F209" s="304" t="s">
        <v>459</v>
      </c>
      <c r="G209" s="282"/>
      <c r="H209" s="282" t="s">
        <v>460</v>
      </c>
      <c r="I209" s="282"/>
      <c r="J209" s="282"/>
      <c r="K209" s="326"/>
    </row>
    <row r="210" s="1" customFormat="1" ht="15" customHeight="1">
      <c r="B210" s="305"/>
      <c r="C210" s="282"/>
      <c r="D210" s="282"/>
      <c r="E210" s="282"/>
      <c r="F210" s="304" t="s">
        <v>457</v>
      </c>
      <c r="G210" s="282"/>
      <c r="H210" s="282" t="s">
        <v>625</v>
      </c>
      <c r="I210" s="282"/>
      <c r="J210" s="282"/>
      <c r="K210" s="326"/>
    </row>
    <row r="211" s="1" customFormat="1" ht="15" customHeight="1">
      <c r="B211" s="343"/>
      <c r="C211" s="311"/>
      <c r="D211" s="311"/>
      <c r="E211" s="311"/>
      <c r="F211" s="304" t="s">
        <v>461</v>
      </c>
      <c r="G211" s="289"/>
      <c r="H211" s="330" t="s">
        <v>462</v>
      </c>
      <c r="I211" s="330"/>
      <c r="J211" s="330"/>
      <c r="K211" s="344"/>
    </row>
    <row r="212" s="1" customFormat="1" ht="15" customHeight="1">
      <c r="B212" s="343"/>
      <c r="C212" s="311"/>
      <c r="D212" s="311"/>
      <c r="E212" s="311"/>
      <c r="F212" s="304" t="s">
        <v>463</v>
      </c>
      <c r="G212" s="289"/>
      <c r="H212" s="330" t="s">
        <v>626</v>
      </c>
      <c r="I212" s="330"/>
      <c r="J212" s="330"/>
      <c r="K212" s="344"/>
    </row>
    <row r="213" s="1" customFormat="1" ht="15" customHeight="1">
      <c r="B213" s="343"/>
      <c r="C213" s="311"/>
      <c r="D213" s="311"/>
      <c r="E213" s="311"/>
      <c r="F213" s="345"/>
      <c r="G213" s="289"/>
      <c r="H213" s="346"/>
      <c r="I213" s="346"/>
      <c r="J213" s="346"/>
      <c r="K213" s="344"/>
    </row>
    <row r="214" s="1" customFormat="1" ht="15" customHeight="1">
      <c r="B214" s="343"/>
      <c r="C214" s="282" t="s">
        <v>588</v>
      </c>
      <c r="D214" s="311"/>
      <c r="E214" s="311"/>
      <c r="F214" s="304">
        <v>1</v>
      </c>
      <c r="G214" s="289"/>
      <c r="H214" s="330" t="s">
        <v>627</v>
      </c>
      <c r="I214" s="330"/>
      <c r="J214" s="330"/>
      <c r="K214" s="344"/>
    </row>
    <row r="215" s="1" customFormat="1" ht="15" customHeight="1">
      <c r="B215" s="343"/>
      <c r="C215" s="311"/>
      <c r="D215" s="311"/>
      <c r="E215" s="311"/>
      <c r="F215" s="304">
        <v>2</v>
      </c>
      <c r="G215" s="289"/>
      <c r="H215" s="330" t="s">
        <v>628</v>
      </c>
      <c r="I215" s="330"/>
      <c r="J215" s="330"/>
      <c r="K215" s="344"/>
    </row>
    <row r="216" s="1" customFormat="1" ht="15" customHeight="1">
      <c r="B216" s="343"/>
      <c r="C216" s="311"/>
      <c r="D216" s="311"/>
      <c r="E216" s="311"/>
      <c r="F216" s="304">
        <v>3</v>
      </c>
      <c r="G216" s="289"/>
      <c r="H216" s="330" t="s">
        <v>629</v>
      </c>
      <c r="I216" s="330"/>
      <c r="J216" s="330"/>
      <c r="K216" s="344"/>
    </row>
    <row r="217" s="1" customFormat="1" ht="15" customHeight="1">
      <c r="B217" s="343"/>
      <c r="C217" s="311"/>
      <c r="D217" s="311"/>
      <c r="E217" s="311"/>
      <c r="F217" s="304">
        <v>4</v>
      </c>
      <c r="G217" s="289"/>
      <c r="H217" s="330" t="s">
        <v>630</v>
      </c>
      <c r="I217" s="330"/>
      <c r="J217" s="330"/>
      <c r="K217" s="344"/>
    </row>
    <row r="218" s="1" customFormat="1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PALOVA-PC\Marek</dc:creator>
  <cp:lastModifiedBy>PALOVA-PC\Marek</cp:lastModifiedBy>
  <dcterms:created xsi:type="dcterms:W3CDTF">2020-04-01T07:07:34Z</dcterms:created>
  <dcterms:modified xsi:type="dcterms:W3CDTF">2020-04-01T07:07:40Z</dcterms:modified>
</cp:coreProperties>
</file>